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P:\100. Fax\FIN\Unterlagen_gültig_ab_01.04.2025\"/>
    </mc:Choice>
  </mc:AlternateContent>
  <xr:revisionPtr revIDLastSave="0" documentId="8_{547FB0EC-C671-493A-AF2D-D22419F9A6F1}" xr6:coauthVersionLast="47" xr6:coauthVersionMax="47" xr10:uidLastSave="{00000000-0000-0000-0000-000000000000}"/>
  <workbookProtection workbookAlgorithmName="SHA-512" workbookHashValue="OEt73Rocc8cbUaPqNAP04mm+QTfvYM5VZerqLM7ZO4uEQh2VLdhDW2avNQ3LLOT62EXNNH/VQE4FhitlZmwHzQ==" workbookSaltValue="jtde/rk0tANtypotown8dg==" workbookSpinCount="100000" lockStructure="1"/>
  <bookViews>
    <workbookView xWindow="30612" yWindow="-108" windowWidth="30936" windowHeight="16776" activeTab="3" xr2:uid="{AA63A1F9-E8FB-411F-A754-2F2AFE4CE429}"/>
  </bookViews>
  <sheets>
    <sheet name="Maßnahmenkatalog Biodiversität" sheetId="11" r:id="rId1"/>
    <sheet name="Erläuterung" sheetId="5" r:id="rId2"/>
    <sheet name="Kategorie 1" sheetId="6" r:id="rId3"/>
    <sheet name="Kategorie 2" sheetId="7" r:id="rId4"/>
    <sheet name="Kategorie 3" sheetId="8" r:id="rId5"/>
    <sheet name="Formeln" sheetId="3" state="hidden" r:id="rId6"/>
    <sheet name="Ergebnis" sheetId="9" r:id="rId7"/>
    <sheet name="A4 Quer (6)" sheetId="10" state="hidden" r:id="rId8"/>
  </sheets>
  <definedNames>
    <definedName name="_xlnm.Print_Titles" localSheetId="2">'Kategorie 1'!$2:$2</definedName>
    <definedName name="_xlnm.Print_Titles" localSheetId="3">'Kategorie 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7" l="1"/>
  <c r="E5" i="9"/>
  <c r="B43" i="3"/>
  <c r="E12" i="9"/>
  <c r="G7" i="3"/>
  <c r="G9" i="3" s="1"/>
  <c r="B15" i="3"/>
  <c r="B16" i="3"/>
  <c r="B17" i="3"/>
  <c r="B18" i="3"/>
  <c r="B19" i="3"/>
  <c r="B20" i="3"/>
  <c r="B21" i="3"/>
  <c r="B22" i="3"/>
  <c r="B23" i="3"/>
  <c r="B24" i="3"/>
  <c r="B5" i="3"/>
  <c r="B6" i="3"/>
  <c r="B7" i="3"/>
  <c r="B9" i="3"/>
  <c r="B10" i="3"/>
  <c r="B11" i="3"/>
  <c r="B12" i="3"/>
  <c r="B3" i="3"/>
  <c r="G9" i="8"/>
  <c r="B52" i="3" s="1"/>
  <c r="G8" i="8"/>
  <c r="B51" i="3" s="1"/>
  <c r="G7" i="8"/>
  <c r="B50" i="3" s="1"/>
  <c r="G6" i="8"/>
  <c r="B49" i="3" s="1"/>
  <c r="G5" i="8"/>
  <c r="B48" i="3" s="1"/>
  <c r="G4" i="8"/>
  <c r="B47" i="3" s="1"/>
  <c r="G20" i="7"/>
  <c r="E19" i="9" s="1"/>
  <c r="G16" i="7"/>
  <c r="B42" i="3" s="1"/>
  <c r="G15" i="7"/>
  <c r="B41" i="3" s="1"/>
  <c r="G14" i="7"/>
  <c r="B40" i="3" s="1"/>
  <c r="G13" i="7"/>
  <c r="B39" i="3" s="1"/>
  <c r="G12" i="7"/>
  <c r="B38" i="3" s="1"/>
  <c r="G11" i="7"/>
  <c r="B37" i="3" s="1"/>
  <c r="G10" i="7"/>
  <c r="B36" i="3" s="1"/>
  <c r="G9" i="7"/>
  <c r="B35" i="3" s="1"/>
  <c r="G8" i="7"/>
  <c r="B34" i="3" s="1"/>
  <c r="G7" i="7"/>
  <c r="B33" i="3" s="1"/>
  <c r="G6" i="7"/>
  <c r="B32" i="3" s="1"/>
  <c r="G5" i="7"/>
  <c r="B31" i="3" s="1"/>
  <c r="G4" i="7"/>
  <c r="B30" i="3" s="1"/>
  <c r="G3" i="7"/>
  <c r="B29" i="3" s="1"/>
  <c r="G27" i="6"/>
  <c r="G7" i="6"/>
  <c r="G4" i="6"/>
  <c r="B4" i="3" s="1"/>
  <c r="G3" i="6"/>
  <c r="G25" i="6"/>
  <c r="B25" i="3" s="1"/>
  <c r="G24" i="6"/>
  <c r="G23" i="6"/>
  <c r="G22" i="6"/>
  <c r="G21" i="6"/>
  <c r="G20" i="6"/>
  <c r="G19" i="6"/>
  <c r="G18" i="6"/>
  <c r="G17" i="6"/>
  <c r="G16" i="6"/>
  <c r="G15" i="6"/>
  <c r="G14" i="6"/>
  <c r="B14" i="3" s="1"/>
  <c r="G13" i="6"/>
  <c r="B13" i="3" s="1"/>
  <c r="G12" i="6"/>
  <c r="G11" i="6"/>
  <c r="G10" i="6"/>
  <c r="G9" i="6"/>
  <c r="G8" i="6"/>
  <c r="B8" i="3" s="1"/>
  <c r="G6" i="6"/>
  <c r="G5" i="6"/>
  <c r="L16" i="5"/>
  <c r="D4" i="9" s="1"/>
  <c r="G11" i="8" l="1"/>
  <c r="E20" i="9" s="1"/>
  <c r="K20" i="9" s="1"/>
  <c r="E11" i="9"/>
  <c r="K11" i="9" s="1"/>
  <c r="E18" i="7"/>
  <c r="E6" i="9" s="1"/>
  <c r="K19" i="9"/>
  <c r="E26" i="6"/>
  <c r="E10" i="8"/>
  <c r="K12" i="9"/>
  <c r="E10" i="9"/>
  <c r="K10" i="9" s="1"/>
  <c r="G12" i="8" l="1"/>
  <c r="E21" i="9" s="1"/>
  <c r="K21" i="9" s="1"/>
  <c r="E13" i="9"/>
  <c r="K13" i="9" s="1"/>
  <c r="E19" i="7"/>
  <c r="E4" i="9" s="1"/>
  <c r="K4" i="9" s="1"/>
  <c r="G13" i="8" l="1"/>
  <c r="E22" i="9" s="1"/>
  <c r="K22" i="9" s="1"/>
  <c r="K23" i="9" s="1"/>
  <c r="E14" i="9"/>
  <c r="K14" i="9" s="1"/>
  <c r="K15" i="9" s="1"/>
</calcChain>
</file>

<file path=xl/sharedStrings.xml><?xml version="1.0" encoding="utf-8"?>
<sst xmlns="http://schemas.openxmlformats.org/spreadsheetml/2006/main" count="243" uniqueCount="185">
  <si>
    <t>Freiwillige QS-Inspektion Nachhaltigkeit Erzeugung</t>
  </si>
  <si>
    <t>Anlage 4.2</t>
  </si>
  <si>
    <t>Maßnahmenkatalog Biodiversität</t>
  </si>
  <si>
    <t>Für Betriebe ≥ 2 ha OGK-Fläche gelten folgende Vorgaben:</t>
  </si>
  <si>
    <t>●</t>
  </si>
  <si>
    <r>
      <t xml:space="preserve">Kategorie 1: Maßnahmen auf Produktionsflächen: </t>
    </r>
    <r>
      <rPr>
        <b/>
        <sz val="10"/>
        <color theme="1"/>
        <rFont val="Verdana"/>
        <family val="2"/>
      </rPr>
      <t>Mindestens eine Maßnahme in Kategorie 1</t>
    </r>
    <r>
      <rPr>
        <sz val="10"/>
        <color theme="1"/>
        <rFont val="Verdana"/>
        <family val="2"/>
      </rPr>
      <t xml:space="preserve"> muss umgesetzt werden. Insgesamt müssen auf mind. 3% der OGK-Anbaufläche Maßnahmen umgesetzt werden. Anrechenbar hierfür wären auch kleinflächige Maßnahmen aus der Kategorie 2.</t>
    </r>
  </si>
  <si>
    <r>
      <t xml:space="preserve">Kategorie 2: kleinflächige/strukturanreichernde Maßnahmen: Es müssen </t>
    </r>
    <r>
      <rPr>
        <b/>
        <sz val="10"/>
        <color theme="1"/>
        <rFont val="Verdana"/>
        <family val="2"/>
      </rPr>
      <t>mind. 3 Maßnahmen aus den Kategorien 2 und 3</t>
    </r>
    <r>
      <rPr>
        <sz val="10"/>
        <color theme="1"/>
        <rFont val="Verdana"/>
        <family val="2"/>
      </rPr>
      <t xml:space="preserve"> umgesetzt werden und dabei </t>
    </r>
    <r>
      <rPr>
        <b/>
        <sz val="10"/>
        <color theme="1"/>
        <rFont val="Verdana"/>
        <family val="2"/>
      </rPr>
      <t>mind. eine aus jeder Kategorie</t>
    </r>
    <r>
      <rPr>
        <sz val="10"/>
        <color theme="1"/>
        <rFont val="Verdana"/>
        <family val="2"/>
      </rPr>
      <t>.</t>
    </r>
  </si>
  <si>
    <r>
      <t>Kategorie 3: spezielle/punktuelle Maßnahmen: Es müssen</t>
    </r>
    <r>
      <rPr>
        <b/>
        <sz val="10"/>
        <color theme="1"/>
        <rFont val="Verdana"/>
        <family val="2"/>
      </rPr>
      <t xml:space="preserve"> mind. 3 Maßnahmen aus den Kategorie 2 und 3</t>
    </r>
    <r>
      <rPr>
        <sz val="10"/>
        <color theme="1"/>
        <rFont val="Verdana"/>
        <family val="2"/>
      </rPr>
      <t xml:space="preserve"> umgesetzt werden und dabei </t>
    </r>
    <r>
      <rPr>
        <b/>
        <sz val="10"/>
        <color theme="1"/>
        <rFont val="Verdana"/>
        <family val="2"/>
      </rPr>
      <t>mind. eine aus jeder Kategorie</t>
    </r>
    <r>
      <rPr>
        <sz val="10"/>
        <color theme="1"/>
        <rFont val="Verdana"/>
        <family val="2"/>
      </rPr>
      <t xml:space="preserve">. </t>
    </r>
  </si>
  <si>
    <t>Kleinstbetriebe &lt;2ha OGK-Fläche und reine Gewächshausbetriebe müssen nicht zwingend Maßnahmen aus Kategorie 1 umsetzen. Die 3% können auch ausschließlich durch Kategorie 2 erfüllt werden.</t>
  </si>
  <si>
    <t>Weitere Hinweise:</t>
  </si>
  <si>
    <t>Bitte eintragen:</t>
  </si>
  <si>
    <t>Einheit</t>
  </si>
  <si>
    <t>Größe der OGK-Fläche im Betrieb:</t>
  </si>
  <si>
    <t>ha</t>
  </si>
  <si>
    <t xml:space="preserve">Automatisch: </t>
  </si>
  <si>
    <t>Zielwert für Kategorie(n) 1 und/ oder 2: 3% der OGK-Fläche (Umsetzung auf gesamter Betriebsfläche möglich):</t>
  </si>
  <si>
    <t>Hinweis: Das Ergebnis wird automatisch generiert und erscheint am Ende des Maßnahmenkataloges.</t>
  </si>
  <si>
    <t>Mind. 3% der Obst-, Gemüse-, Kartoffelanbaufläche des Betriebs muss naturnah gestaltet werden.</t>
  </si>
  <si>
    <t xml:space="preserve">Nr. </t>
  </si>
  <si>
    <t>Maßnahmentyp</t>
  </si>
  <si>
    <t>Mindestgröße</t>
  </si>
  <si>
    <t>Angaben des Betriebs (in ha) hier eintragen</t>
  </si>
  <si>
    <t>Ort/ Fläche</t>
  </si>
  <si>
    <r>
      <t xml:space="preserve">Umsetzung der Maßnahme </t>
    </r>
    <r>
      <rPr>
        <sz val="9"/>
        <color theme="0"/>
        <rFont val="Verdana"/>
        <family val="2"/>
      </rPr>
      <t>(Spalte wird automatisch ausgefüllt)</t>
    </r>
  </si>
  <si>
    <r>
      <t xml:space="preserve">Abdeckung über andere Programme </t>
    </r>
    <r>
      <rPr>
        <sz val="9"/>
        <color theme="0"/>
        <rFont val="Verdana"/>
        <family val="2"/>
      </rPr>
      <t>(hier eintragen)</t>
    </r>
  </si>
  <si>
    <r>
      <t xml:space="preserve">Geplante Maßnahmen </t>
    </r>
    <r>
      <rPr>
        <sz val="9"/>
        <color theme="0"/>
        <rFont val="Verdana"/>
        <family val="2"/>
      </rPr>
      <t>(kurz-, mittel- und langfristig)</t>
    </r>
  </si>
  <si>
    <t>Brache mit Selbstbegrünung</t>
  </si>
  <si>
    <t>0,1 ha</t>
  </si>
  <si>
    <t>2a</t>
  </si>
  <si>
    <t>Blühstreifen/-flächen über die Vegetationsperiode</t>
  </si>
  <si>
    <t>2b</t>
  </si>
  <si>
    <t>Einjähriger Blühstreifen/-fläche über Winter</t>
  </si>
  <si>
    <r>
      <t xml:space="preserve">Mehrjähriger Blühstreifen/-fläche </t>
    </r>
    <r>
      <rPr>
        <sz val="10"/>
        <color rgb="FFFFC000"/>
        <rFont val="Arial"/>
        <family val="2"/>
      </rPr>
      <t/>
    </r>
  </si>
  <si>
    <t>Ackerrand-, Gewässer-, Uferrand-, Pufferstreifen am Acker</t>
  </si>
  <si>
    <t>0,03 ha</t>
  </si>
  <si>
    <t>Blühende artenreiche Zwischenfrüchte</t>
  </si>
  <si>
    <t>Anbau kleinkörniger Leguminosen</t>
  </si>
  <si>
    <t>mind. 0,1 ha, mind. 2 Arten (Gemengeanbau aus z.B. Klee oder Luzerne, Gras), max. dreimalige Mahd</t>
  </si>
  <si>
    <t>Vielfältige Fruchtfolge</t>
  </si>
  <si>
    <t>0,2 ha Leguminosen*</t>
  </si>
  <si>
    <t>Blühendes Vorgewende</t>
  </si>
  <si>
    <t>mind. 6 m, kleinkörinige Leguminosenmischung oder andere robuste/niedrigwüchsige Blühmischungen</t>
  </si>
  <si>
    <t>Gemengeanbau/
Untersaat</t>
  </si>
  <si>
    <t xml:space="preserve">Extensiv-Getreide mit reduzierter Saatdichte und/oder doppeltem Reihenabstand </t>
  </si>
  <si>
    <t>mind. 0,1 ha, Streifenbreite 18 m, Reduktion der Aussaatstärke und/oder Verdoppelung des Saatreihenabstandes, reduzierter Düngereinsatz</t>
  </si>
  <si>
    <t>11a</t>
  </si>
  <si>
    <t>Feldlerchenfenster</t>
  </si>
  <si>
    <t>mind. 20 m² pro Fenster; mind. 2 Fenster pro ha; mind. auf 10 ha</t>
  </si>
  <si>
    <t>0,04 ha</t>
  </si>
  <si>
    <t>11b</t>
  </si>
  <si>
    <t>Kiebitzinsel</t>
  </si>
  <si>
    <t>0,5 ha</t>
  </si>
  <si>
    <t>mind. 0,1 ha, Stoppeln über Winter stehen lassen, Bearbeitung frühestens ab 28.02.</t>
  </si>
  <si>
    <t>Ernteverzicht auf Teilflächen im Getreide</t>
  </si>
  <si>
    <t>mind, 0,1 ha, Teilflächen des Getreides über Winter stehen lassen, Bearbeitung frühestens ab 28.02.</t>
  </si>
  <si>
    <t>15a</t>
  </si>
  <si>
    <t>Extensive Wiesen</t>
  </si>
  <si>
    <r>
      <t>mind. 0</t>
    </r>
    <r>
      <rPr>
        <b/>
        <sz val="9"/>
        <rFont val="Verdana"/>
        <family val="2"/>
      </rPr>
      <t>,</t>
    </r>
    <r>
      <rPr>
        <sz val="9"/>
        <rFont val="Verdana"/>
        <family val="2"/>
      </rPr>
      <t>1 ha,</t>
    </r>
    <r>
      <rPr>
        <b/>
        <sz val="9"/>
        <rFont val="Verdana"/>
        <family val="2"/>
      </rPr>
      <t xml:space="preserve"> </t>
    </r>
    <r>
      <rPr>
        <sz val="9"/>
        <rFont val="Verdana"/>
        <family val="2"/>
      </rPr>
      <t>max. zwei- bis dreimalige Mahd, Düngung: max. 60-80 kg N/ha</t>
    </r>
    <r>
      <rPr>
        <b/>
        <sz val="10"/>
        <rFont val="Arial"/>
        <family val="2"/>
      </rPr>
      <t/>
    </r>
  </si>
  <si>
    <t>15b</t>
  </si>
  <si>
    <t>Extensive Weiden</t>
  </si>
  <si>
    <t xml:space="preserve">mind. 0,1 ha, mind. 0,3 bis max. 1,4 GVE/ha </t>
  </si>
  <si>
    <t>Gewässer-, Uferrand- und Pufferstreifen im Grünland</t>
  </si>
  <si>
    <t xml:space="preserve">mind. 3 m breit und mind. 100 lfm, kein Einsatz von PSM und Dünger,  ansonsten  Bewirtschaftung wie der Rest des Schlags </t>
  </si>
  <si>
    <t>17a</t>
  </si>
  <si>
    <t>Altgrasstreifen/überjährige Streifen und Flächen</t>
  </si>
  <si>
    <t xml:space="preserve">Altgrasstreifen (mind. 10% der Fläche) eine Vegetationsperiode stehenlassen, bestenfalls über Winter </t>
  </si>
  <si>
    <t>0,1 ha (10% eines Schlags)</t>
  </si>
  <si>
    <t>17b</t>
  </si>
  <si>
    <t>Teilflächenmahd</t>
  </si>
  <si>
    <t>mind. 0,1 ha Fläche/Streifen wird bei der Mahd ausgespart und beim nächsten Mahdtermin durch eine/n andere Fläche/Streifen auf dem gleichen Schlag getauscht</t>
  </si>
  <si>
    <t>Streuobstwiesen</t>
  </si>
  <si>
    <t>mind. 0,1 ha mit 10 Hochstammbäumen (1,60-1,80 m); extensive Grünlandbewirtschaftung mit max. dreimaliger Mahd oder Teilflächenmahd; bei Neupflanzung: Verbissschutz bei Beweidung durch Nutztiere</t>
  </si>
  <si>
    <t>10 Bäume auf 0,1 ha</t>
  </si>
  <si>
    <t>Alte/gefährdete Nutzpflanzensorten</t>
  </si>
  <si>
    <t>mind. 2 Sorten (z.B. von Getreide/Gemüse/Kartoffeln/Obst) aus der Roten Liste der Bundesanstalt für Landwirtschaft und Ernährung (BLE): https://pgrdeu.genres.de/on-farm-bewirtschaftung/rote-liste-nutzpflanzen/</t>
  </si>
  <si>
    <t>0,1 ha (2 Sorten)</t>
  </si>
  <si>
    <t>Teilsumme Kategorie 1 (in ha)</t>
  </si>
  <si>
    <t>Anzahl der Maßnahmen aus Kategorie 1</t>
  </si>
  <si>
    <t>Mind. 3 Maßnahmen aus den Kat. 2-3; aus jeder Kat. mind. eine Maßnahme</t>
  </si>
  <si>
    <r>
      <t xml:space="preserve">Mindestanforderungen an die Maßnahmen </t>
    </r>
    <r>
      <rPr>
        <sz val="9"/>
        <color theme="0"/>
        <rFont val="Arial"/>
        <family val="2"/>
      </rPr>
      <t>(Hinweise zur Anlage und Pflege sowie weitere Empfehlungen zu den Maßnahmen finden sich in den Maßnahmenbeschreibungen)</t>
    </r>
  </si>
  <si>
    <t>Angaben des Betriebs (in m²) hier eintragen</t>
  </si>
  <si>
    <r>
      <t xml:space="preserve">Umsetzung der Maßnahme </t>
    </r>
    <r>
      <rPr>
        <sz val="9"/>
        <color theme="0"/>
        <rFont val="Arial"/>
        <family val="2"/>
      </rPr>
      <t>(Spalte wird automatisch ausgefüllt)</t>
    </r>
  </si>
  <si>
    <r>
      <t xml:space="preserve">Abdeckung über andere Programme </t>
    </r>
    <r>
      <rPr>
        <sz val="9"/>
        <color theme="0"/>
        <rFont val="Arial"/>
        <family val="2"/>
      </rPr>
      <t>(hier eintragen)</t>
    </r>
  </si>
  <si>
    <r>
      <t xml:space="preserve">Geplante Maßnahmen </t>
    </r>
    <r>
      <rPr>
        <sz val="9"/>
        <color theme="0"/>
        <rFont val="Arial"/>
        <family val="2"/>
      </rPr>
      <t>(kurz-, mittel- und langfristig)</t>
    </r>
  </si>
  <si>
    <t>Lesesteinhaufen, Sandhaufen, Lößabbruchkante</t>
  </si>
  <si>
    <t>mind. 5 m² und 0,5 m hoch</t>
  </si>
  <si>
    <t>5 m²</t>
  </si>
  <si>
    <t>Trocken- und Natursteinmauern</t>
  </si>
  <si>
    <t>mind. 5 lfm und mind. 0,5 m hoch</t>
  </si>
  <si>
    <t>5 m² (1 lfm = 1 m²)</t>
  </si>
  <si>
    <t>Totholzhaufen, Reisighaufen, Wurzelstubben, Benjeshecke</t>
  </si>
  <si>
    <t>mind. 5 m² und mind. 0,5 m hoch</t>
  </si>
  <si>
    <t>Offene Rohböden, offene Bodenstellen</t>
  </si>
  <si>
    <t>mind. 10 m² (z.B. auch im Vorgewende möglich)</t>
  </si>
  <si>
    <t>10 m²</t>
  </si>
  <si>
    <t>Ungenutzte Böschung, Feldraine, Krautsäume, Altgrasstreifen, Ruderalflächen, Unkrautecken und klein parzelierte Blühflächen mit Einsaat</t>
  </si>
  <si>
    <t>20 m²</t>
  </si>
  <si>
    <t>Grüne Wege</t>
  </si>
  <si>
    <t>mind. 100 lfm; max. zweimalige Mahd pro Jahr oder jeweils Teilflächenmahd</t>
  </si>
  <si>
    <t>300 m² (1 lfm = 1 m²)</t>
  </si>
  <si>
    <t>Kleingewässer, Teiche, Regenrückhaltebecken</t>
  </si>
  <si>
    <t>mind. 10 m² mit unterschiedlichen Zonen zwischen 0,2 m tief (Uferzone) und mind. 1m (Tiefzone), mind. einseitige naturnahe Uferzone</t>
  </si>
  <si>
    <t>Blänken, Feuchtsenken, flacher Tümpel</t>
  </si>
  <si>
    <t>mind. 10 m²; mind. 0,3 m tief, kein Einsatz von PSM und Dünger in der Nassstelle</t>
  </si>
  <si>
    <t xml:space="preserve">Obstbäume oder heimische Nicht-Obstbäume </t>
  </si>
  <si>
    <t>Stammhöhe ab 1,20 m; bei Neupflanzung: Verbissschutz bei Beweidung durch Nutztiere</t>
  </si>
  <si>
    <t>10 m ² (1 Baum = 10 m²)</t>
  </si>
  <si>
    <t>Hecken, Ufer- und Feldgehölze</t>
  </si>
  <si>
    <r>
      <t>Hecke: 100 lfm, mind. 3 m breit; Feldgehölz: mind. 300 m²; gebietsheimische Arten (z.B. Weidenstecklinge, Feldahorn, Vogelkirsche)</t>
    </r>
    <r>
      <rPr>
        <b/>
        <sz val="10"/>
        <rFont val="Arial"/>
        <family val="2"/>
      </rPr>
      <t/>
    </r>
  </si>
  <si>
    <t>300 m²;  (Hecke: 1 lfm = 3 m²)</t>
  </si>
  <si>
    <t>Ankerpflanzen an Obst(baum)reihen</t>
  </si>
  <si>
    <t>mind. jede 2. Reihe an mind. einer Anlage ein Blühstrauch oder Staude am Reihenanfang und -ende</t>
  </si>
  <si>
    <t>4 m² (1 Pflanze = 2 m²; 2 Pflanzen/ pro Reihe)</t>
  </si>
  <si>
    <t>Fassadenbegrünung</t>
  </si>
  <si>
    <t>mind. 10 m² vertikale Begrünung, (z.B. Weinrebe, Efeu)</t>
  </si>
  <si>
    <t>Dachbegrünung</t>
  </si>
  <si>
    <t xml:space="preserve">mind. 10 m², (z.B. Trocken-, Magerrasen) </t>
  </si>
  <si>
    <t>Bienenfreundliches Staudenbeet</t>
  </si>
  <si>
    <t>mind. 10 m², bienenfreundliche Arten</t>
  </si>
  <si>
    <t>mind. 3 Stück an mind. einer Anlage; in und an Obstanlagen</t>
  </si>
  <si>
    <t>Teilsumme Kategorie 2 (in m²) mit Faktor 10</t>
  </si>
  <si>
    <t xml:space="preserve">Umrechnung in ha </t>
  </si>
  <si>
    <t>Summe der Maßnahmen aus Kategorie 1 und 2 (in ha)</t>
  </si>
  <si>
    <t>Anzahl der Maßnahmen aus Kategorie 2</t>
  </si>
  <si>
    <t>Mindestgröße (Stückzahl)</t>
  </si>
  <si>
    <t>Angaben des Betriebs (Stückzahl) hier eintragen</t>
  </si>
  <si>
    <t xml:space="preserve">Singvogel- und 
Schwalben-Nistkasten </t>
  </si>
  <si>
    <t>mind. 5 Nistkästen, geschützt angebracht vor Prädatoren (es zählen auch Nisthilfen für z.B. Schwalben oder Spatzen)</t>
  </si>
  <si>
    <t>Turmfalken-Nistkasten</t>
  </si>
  <si>
    <t>in mind. 4 m Höhe</t>
  </si>
  <si>
    <t>Schleiereulen-Nistkasten</t>
  </si>
  <si>
    <t>in mind. 6-8 m Höhe; Anbringung an/in Scheunengiebel mit freiem Anflug</t>
  </si>
  <si>
    <t>Steinkauz-Niströhre</t>
  </si>
  <si>
    <t>Anbringen an waagerechten Ästen von hochstämmigen Obstbäumen oder Kopfweiden in 3-4 m Höhe, Anflugloch zum Stamm</t>
  </si>
  <si>
    <t>Fledermaus- und
 Mauerseglerkasten</t>
  </si>
  <si>
    <t xml:space="preserve">in mind. (3-)5 m Höhe; mind. 3 Stück in Sichtweite zueinander </t>
  </si>
  <si>
    <t>Insektennisthilfen 
(z.B. für Wildbienen oder Florfliegen)</t>
  </si>
  <si>
    <t>Standort an einer Blühfläche mit mind. 4 m², sonnenexponiert an warmen und trockenen Standorten anbringen</t>
  </si>
  <si>
    <t xml:space="preserve">Teilsumme Kategorie 3 </t>
  </si>
  <si>
    <t>Anzahl der Maßnahmen aus Kategorie 3</t>
  </si>
  <si>
    <t>Anzahl der Maßnahmen aus Kategorie 2 und 3</t>
  </si>
  <si>
    <t>Anzahl der Maßnahmen aus allen 3 Kategorien</t>
  </si>
  <si>
    <t>Hektaranzahl über der Mindestgröße</t>
  </si>
  <si>
    <t xml:space="preserve">Betrieb größer oder kleiner als 2 ha? </t>
  </si>
  <si>
    <r>
      <t>m</t>
    </r>
    <r>
      <rPr>
        <b/>
        <vertAlign val="superscript"/>
        <sz val="12"/>
        <rFont val="Arial"/>
        <family val="2"/>
      </rPr>
      <t>2</t>
    </r>
    <r>
      <rPr>
        <b/>
        <sz val="12"/>
        <rFont val="Arial"/>
        <family val="2"/>
      </rPr>
      <t xml:space="preserve"> über der Mindestgröße</t>
    </r>
  </si>
  <si>
    <t>Stückzahl über der Mindestgröße</t>
  </si>
  <si>
    <t>Das Ergebnis wird anhand der Angaben automatisch generiert.</t>
  </si>
  <si>
    <t>Alle Betriebe</t>
  </si>
  <si>
    <t>Zielwert</t>
  </si>
  <si>
    <t>Anforderung erfüllt?</t>
  </si>
  <si>
    <t>Betriebe mit ≥ 2ha</t>
  </si>
  <si>
    <t>Anzahl Maßnahmen</t>
  </si>
  <si>
    <t>Kategorien 2 und 3</t>
  </si>
  <si>
    <t>Alle Anforderungen an die Maßnahmen erfüllt?</t>
  </si>
  <si>
    <t>Betriebe mit &lt; 2ha</t>
  </si>
  <si>
    <t>Biodiversitätsfläche aus Kategorie 2 (in ha)</t>
  </si>
  <si>
    <t>Kategorie 1 (Maßnahmen auf Produktionsflächen)</t>
  </si>
  <si>
    <t>Kategorie 2 (Kleinflächige/strukturanreichernde Maßnahmen)</t>
  </si>
  <si>
    <t>Kategorie 3 (Spezielle/punktuelle Maßnahmen/Nisthilfen)</t>
  </si>
  <si>
    <t>Anzahl insgesamt umgesetzer Maßnahmen</t>
  </si>
  <si>
    <t>Biodiversitätsfläche aus Kategorie 1 (in ha)</t>
  </si>
  <si>
    <t>/</t>
  </si>
  <si>
    <t>Ist-Wert (in ha)</t>
  </si>
  <si>
    <t>Zielwert (in ha)</t>
  </si>
  <si>
    <t>Anforderung Biodiversitätsfläche (mind. 3% aus Kategorie 1 und 2)</t>
  </si>
  <si>
    <t>mind. 20 m² (bei kleinparzellierten Blühflächen und Gehölzstrukturen max. 500m²)</t>
  </si>
  <si>
    <t>Blühstreifen als 
Zwischenbegrünung/
Fahrgassen</t>
  </si>
  <si>
    <t>Überwinternde 
Stoppelbrachen</t>
  </si>
  <si>
    <t>34</t>
  </si>
  <si>
    <t xml:space="preserve">Sitzstangen, Julen </t>
  </si>
  <si>
    <t>mind. 5 verschiedene Hauptfrüchte im Anbaujahr, mind. 10 % Leguminosen (klein- oder großkörnig oder Gemenge mit Leguminosen) auf der Gesamtbetriebsfläche</t>
  </si>
  <si>
    <t>3</t>
  </si>
  <si>
    <r>
      <t xml:space="preserve">Nur bei Umsetzung der </t>
    </r>
    <r>
      <rPr>
        <b/>
        <sz val="10"/>
        <color theme="1"/>
        <rFont val="Verdana"/>
        <family val="2"/>
      </rPr>
      <t>Mindestanforderung (siehe u. in Tabelle Spalte C)</t>
    </r>
    <r>
      <rPr>
        <sz val="10"/>
        <color theme="1"/>
        <rFont val="Verdana"/>
        <family val="2"/>
      </rPr>
      <t xml:space="preserve"> wird die Maßnahme gewertet.
Ausnahme</t>
    </r>
    <r>
      <rPr>
        <sz val="10"/>
        <rFont val="Verdana"/>
        <family val="2"/>
      </rPr>
      <t xml:space="preserve">* </t>
    </r>
    <r>
      <rPr>
        <sz val="10"/>
        <color theme="1"/>
        <rFont val="Verdana"/>
        <family val="2"/>
      </rPr>
      <t xml:space="preserve">Wird die Maßnahme innerhalb eines Förderprogramms (z.B. Agrarumweltmaßnahmen (AUM)/Vertragsnaturschutz (VNS)), dem Greening (Ökologische Vorrangflächen), der neuen Gemeinsamen Agrarpolitik (GLÖZ 1-8 und Öko-Regelungen 1-7) oder einem Projekt in Verbindung mit einer Naturschutzorganisation (Möglichkeit der Anrechnung mit Auditor vorab abstimmen) umgesetzt, gelten </t>
    </r>
    <r>
      <rPr>
        <b/>
        <sz val="10"/>
        <color theme="1"/>
        <rFont val="Verdana"/>
        <family val="2"/>
      </rPr>
      <t>deren jeweilige Anforderungen</t>
    </r>
    <r>
      <rPr>
        <sz val="10"/>
        <color theme="1"/>
        <rFont val="Verdana"/>
        <family val="2"/>
      </rPr>
      <t xml:space="preserve"> und die Maßnahme kann trotz Abweichungen zu den hier benannten Mindestanforderungen gewertet werden. 
Viele der hier benannten Maßnahmen sind über AUM und VNS förderfähig. Unter folgendem Link finden Sie jeweilige Programme der Länder gelistet: </t>
    </r>
    <r>
      <rPr>
        <b/>
        <sz val="10"/>
        <color theme="1"/>
        <rFont val="Verdana"/>
        <family val="2"/>
      </rPr>
      <t>https://www.netzwerk-laendlicher-raum.de/foerderung/foerderung-nach-themen/agrarumweltmassnahmen/</t>
    </r>
    <r>
      <rPr>
        <sz val="10"/>
        <color theme="1"/>
        <rFont val="Verdana"/>
        <family val="2"/>
      </rPr>
      <t xml:space="preserve">. 
Maßnahmen können auf der gesamten Betriebsfläche (inkl. Betriebsgebäude) umgesetzt werden und müssen damit nicht an/auf der Fläche der QS- zertifizierten Kultur (OGK-Fläche) liegen. 
</t>
    </r>
    <r>
      <rPr>
        <b/>
        <sz val="10"/>
        <color theme="1"/>
        <rFont val="Verdana"/>
        <family val="2"/>
      </rPr>
      <t xml:space="preserve">Fachrecht </t>
    </r>
    <r>
      <rPr>
        <sz val="10"/>
        <color theme="1"/>
        <rFont val="Verdana"/>
        <family val="2"/>
      </rPr>
      <t>(z.B. Pflanzenschutz</t>
    </r>
    <r>
      <rPr>
        <sz val="10"/>
        <rFont val="Verdana"/>
        <family val="2"/>
      </rPr>
      <t>anwendungs-,</t>
    </r>
    <r>
      <rPr>
        <sz val="10"/>
        <color theme="1"/>
        <rFont val="Verdana"/>
        <family val="2"/>
      </rPr>
      <t xml:space="preserve"> Düngemittel-VO) muss generell beachtet werden. 
* Der Leguminosen-Flächenanteil muss mind. 10% der OGK-Fläche ausmachen. Da nur Betriebe ≥ 2 ha Maßnahmen aus Kategorie 1 umsetzen müssen, ist die kleinstmögliche anrechenbare Leguminosenfläche 0,2 ha. </t>
    </r>
  </si>
  <si>
    <r>
      <t xml:space="preserve">Mindestanforderungen an die Maßnahmen </t>
    </r>
    <r>
      <rPr>
        <sz val="9"/>
        <color theme="0"/>
        <rFont val="Verdana"/>
        <family val="2"/>
      </rPr>
      <t>(*s. Erläuterung Hinweise zur Anlage und Pflege sowie weitere Empfehlungen zu den Maßnahmen finden sich in den Praxistipps)</t>
    </r>
  </si>
  <si>
    <t>mind. 0,1 ha, Schonzeit zw. 01.04. und 15.08., kein Einsatz von PSM und Dünger</t>
  </si>
  <si>
    <t xml:space="preserve">mind. 0,1 ha, Einsaat bis 15.05., kein Einsatz von PSM und Dünger auf Blühstreifen-/ fläche </t>
  </si>
  <si>
    <t>mind. 0,1 ha, überjährig über den Winter,  kein Einsatz von PSM und Dünger auf Blühstreifen-/ fläche</t>
  </si>
  <si>
    <t xml:space="preserve">mind. 0,1 ha, mind. 3-5 Jahre, kein Einsatz von PSM und Dünger auf Blühstreifen-/ fläche  </t>
  </si>
  <si>
    <t xml:space="preserve">mind. 3 m breit, bzw. 5 m bei Gewässer- und Uferrandstreifen, Verzicht auf PSM und Dünger, ansonsten Einsaat  wie der Rest des Schlags oder mit einer Gräsermischung oder durch Selbstbegrünung </t>
  </si>
  <si>
    <r>
      <t>mind. 0,1 ha, mind. 5 Arten</t>
    </r>
    <r>
      <rPr>
        <vertAlign val="superscript"/>
        <sz val="9"/>
        <rFont val="Verdana"/>
        <family val="2"/>
      </rPr>
      <t>1</t>
    </r>
    <r>
      <rPr>
        <sz val="9"/>
        <rFont val="Verdana"/>
        <family val="2"/>
      </rPr>
      <t xml:space="preserve">, Aussaat bis spätestens 15.09. und Aufwuchs bis 15.01. stehen lassen, kein Einsatz von PSM </t>
    </r>
    <r>
      <rPr>
        <vertAlign val="superscript"/>
        <sz val="7"/>
        <rFont val="Verdana"/>
        <family val="2"/>
      </rPr>
      <t>1</t>
    </r>
    <r>
      <rPr>
        <sz val="7"/>
        <rFont val="Verdana"/>
        <family val="2"/>
      </rPr>
      <t xml:space="preserve"> = Reduzierung der Artenanzahl aus phytosanitären Gründen und auf Basis einer Beratung durch den behördlichen Pflanzenschutz- oder Beratungsdienst bzw. eine in Deutschland nachweislich nach §10 Pflanzenschutzgesetz zugelassene Organisation/Person auf mind. 3 Arten möglich.</t>
    </r>
  </si>
  <si>
    <t>mind. 0,1 ha, Anbau mind. aus 2 Kulturen (z.B. Mais-Stangenbohnen) oder einer Kultur und einer Blühmischung, kein Einsatz von PSM</t>
  </si>
  <si>
    <t>mind. 0,5 ha, mind. 50 m breite Brache im Ackerschlag, 15.03. bis 15.07. Schonzeit (keine Bearbeitung, keine PSM)</t>
  </si>
  <si>
    <t xml:space="preserve">mind. jede 2. Reihe/Zeile/Fahrgasse
 einer Anlage mit Blühstreifen durch 
Einsaat oder Spontanvegetation, bei 
notwendigem Einsatz von B1 PSM in der  Kultur, Blühstreifen vorher mulchen  </t>
  </si>
  <si>
    <t>0,05 ha</t>
  </si>
  <si>
    <t>Version: 01.01.2025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</si>
</sst>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9"/>
      <color theme="1"/>
      <name val="Verdana"/>
      <family val="2"/>
    </font>
    <font>
      <b/>
      <sz val="9"/>
      <color theme="1"/>
      <name val="Verdana"/>
      <family val="2"/>
    </font>
    <font>
      <sz val="10"/>
      <name val="Arial"/>
      <family val="2"/>
    </font>
    <font>
      <b/>
      <sz val="11"/>
      <name val="Arial"/>
      <family val="2"/>
    </font>
    <font>
      <b/>
      <sz val="10"/>
      <name val="Arial"/>
      <family val="2"/>
    </font>
    <font>
      <b/>
      <sz val="12"/>
      <name val="Arial"/>
      <family val="2"/>
    </font>
    <font>
      <sz val="10"/>
      <color rgb="FFFFC000"/>
      <name val="Arial"/>
      <family val="2"/>
    </font>
    <font>
      <sz val="9"/>
      <color theme="1"/>
      <name val="Calibri"/>
      <family val="2"/>
      <scheme val="minor"/>
    </font>
    <font>
      <b/>
      <vertAlign val="superscript"/>
      <sz val="12"/>
      <name val="Arial"/>
      <family val="2"/>
    </font>
    <font>
      <sz val="10"/>
      <color theme="1"/>
      <name val="Verdana"/>
      <family val="2"/>
    </font>
    <font>
      <b/>
      <sz val="10"/>
      <color theme="1"/>
      <name val="Verdana"/>
      <family val="2"/>
    </font>
    <font>
      <b/>
      <sz val="10"/>
      <name val="Verdana"/>
      <family val="2"/>
    </font>
    <font>
      <sz val="10"/>
      <name val="Verdana"/>
      <family val="2"/>
    </font>
    <font>
      <b/>
      <sz val="10"/>
      <color theme="0"/>
      <name val="Verdana"/>
      <family val="2"/>
    </font>
    <font>
      <b/>
      <sz val="9"/>
      <color theme="0"/>
      <name val="Verdana"/>
      <family val="2"/>
    </font>
    <font>
      <sz val="9"/>
      <color theme="0"/>
      <name val="Verdana"/>
      <family val="2"/>
    </font>
    <font>
      <sz val="28"/>
      <color theme="4"/>
      <name val="Verdana"/>
      <family val="2"/>
    </font>
    <font>
      <b/>
      <sz val="9"/>
      <color theme="4"/>
      <name val="Verdana"/>
      <family val="2"/>
    </font>
    <font>
      <sz val="9"/>
      <name val="Verdana"/>
      <family val="2"/>
    </font>
    <font>
      <b/>
      <sz val="9"/>
      <name val="Verdana"/>
      <family val="2"/>
    </font>
    <font>
      <sz val="9"/>
      <color theme="0"/>
      <name val="Arial"/>
      <family val="2"/>
    </font>
    <font>
      <sz val="9"/>
      <color theme="4"/>
      <name val="Verdana"/>
      <family val="2"/>
    </font>
    <font>
      <i/>
      <sz val="9"/>
      <name val="Verdana"/>
      <family val="2"/>
    </font>
    <font>
      <sz val="26"/>
      <color theme="4"/>
      <name val="Verdana"/>
      <family val="2"/>
    </font>
    <font>
      <b/>
      <sz val="26"/>
      <color theme="4"/>
      <name val="Verdana"/>
      <family val="2"/>
    </font>
    <font>
      <sz val="10"/>
      <color rgb="FFFF0000"/>
      <name val="Verdana"/>
      <family val="2"/>
    </font>
    <font>
      <vertAlign val="superscript"/>
      <sz val="9"/>
      <name val="Verdana"/>
      <family val="2"/>
    </font>
    <font>
      <vertAlign val="superscript"/>
      <sz val="7"/>
      <name val="Verdana"/>
      <family val="2"/>
    </font>
    <font>
      <sz val="7"/>
      <name val="Verdana"/>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69B4"/>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BFE1F2"/>
      </left>
      <right style="thin">
        <color rgb="FFBFE1F2"/>
      </right>
      <top style="thin">
        <color rgb="FFBFE1F2"/>
      </top>
      <bottom style="thin">
        <color rgb="FFBFE1F2"/>
      </bottom>
      <diagonal/>
    </border>
    <border>
      <left/>
      <right/>
      <top style="thin">
        <color rgb="FFBFE1F2"/>
      </top>
      <bottom style="thin">
        <color rgb="FFBFE1F2"/>
      </bottom>
      <diagonal/>
    </border>
    <border>
      <left/>
      <right style="thin">
        <color rgb="FFBFE1F2"/>
      </right>
      <top style="thin">
        <color rgb="FFBFE1F2"/>
      </top>
      <bottom style="thin">
        <color rgb="FFBFE1F2"/>
      </bottom>
      <diagonal/>
    </border>
    <border>
      <left style="thin">
        <color rgb="FFBFE1F2"/>
      </left>
      <right/>
      <top style="thin">
        <color rgb="FFBFE1F2"/>
      </top>
      <bottom style="thin">
        <color rgb="FFBFE1F2"/>
      </bottom>
      <diagonal/>
    </border>
    <border>
      <left/>
      <right style="thin">
        <color rgb="FFBFE1F2"/>
      </right>
      <top style="thin">
        <color rgb="FFBFE1F2"/>
      </top>
      <bottom/>
      <diagonal/>
    </border>
    <border>
      <left style="thin">
        <color rgb="FFBFE1F2"/>
      </left>
      <right style="thin">
        <color rgb="FFBFE1F2"/>
      </right>
      <top style="thin">
        <color rgb="FFBFE1F2"/>
      </top>
      <bottom/>
      <diagonal/>
    </border>
    <border>
      <left style="thin">
        <color rgb="FFBFE1F2"/>
      </left>
      <right/>
      <top style="thin">
        <color rgb="FFBFE1F2"/>
      </top>
      <bottom/>
      <diagonal/>
    </border>
    <border>
      <left/>
      <right style="thin">
        <color rgb="FFBFE1F2"/>
      </right>
      <top/>
      <bottom style="thin">
        <color rgb="FFBFE1F2"/>
      </bottom>
      <diagonal/>
    </border>
    <border>
      <left style="thin">
        <color rgb="FFBFE1F2"/>
      </left>
      <right style="thin">
        <color rgb="FFBFE1F2"/>
      </right>
      <top/>
      <bottom style="thin">
        <color rgb="FFBFE1F2"/>
      </bottom>
      <diagonal/>
    </border>
    <border>
      <left/>
      <right/>
      <top style="thin">
        <color rgb="FFBFE1F2"/>
      </top>
      <bottom/>
      <diagonal/>
    </border>
  </borders>
  <cellStyleXfs count="2">
    <xf numFmtId="0" fontId="0" fillId="0" borderId="0"/>
    <xf numFmtId="0" fontId="3" fillId="0" borderId="0"/>
  </cellStyleXfs>
  <cellXfs count="126">
    <xf numFmtId="0" fontId="0" fillId="0" borderId="0" xfId="0"/>
    <xf numFmtId="0" fontId="3" fillId="2" borderId="9" xfId="1" applyFill="1" applyBorder="1" applyAlignment="1" applyProtection="1">
      <alignment horizontal="center" vertical="center"/>
      <protection locked="0"/>
    </xf>
    <xf numFmtId="49" fontId="6" fillId="3" borderId="3" xfId="1" applyNumberFormat="1" applyFont="1" applyFill="1" applyBorder="1" applyAlignment="1" applyProtection="1">
      <alignment horizontal="left" vertical="center" wrapText="1"/>
      <protection locked="0"/>
    </xf>
    <xf numFmtId="0" fontId="8" fillId="0" borderId="0" xfId="0" applyFont="1"/>
    <xf numFmtId="0" fontId="2" fillId="0" borderId="0" xfId="0" applyFont="1"/>
    <xf numFmtId="0" fontId="4" fillId="0" borderId="0" xfId="0" applyFont="1" applyAlignment="1" applyProtection="1">
      <alignment vertical="center"/>
      <protection locked="0"/>
    </xf>
    <xf numFmtId="0" fontId="10" fillId="0" borderId="0" xfId="0" applyFont="1"/>
    <xf numFmtId="0" fontId="12" fillId="0" borderId="0" xfId="0" applyFont="1" applyAlignment="1" applyProtection="1">
      <alignment vertical="center"/>
      <protection locked="0"/>
    </xf>
    <xf numFmtId="0" fontId="1" fillId="0" borderId="4" xfId="0" applyFont="1" applyBorder="1" applyAlignment="1">
      <alignment vertical="center"/>
    </xf>
    <xf numFmtId="0" fontId="10" fillId="0" borderId="8" xfId="0" applyFont="1" applyBorder="1" applyAlignment="1">
      <alignment horizontal="left" wrapText="1"/>
    </xf>
    <xf numFmtId="0" fontId="10" fillId="0" borderId="6" xfId="0" applyFont="1" applyBorder="1"/>
    <xf numFmtId="0" fontId="10" fillId="0" borderId="7" xfId="0" applyFont="1" applyBorder="1"/>
    <xf numFmtId="0" fontId="10" fillId="0" borderId="8" xfId="0" applyFont="1" applyBorder="1"/>
    <xf numFmtId="0" fontId="14" fillId="4" borderId="1" xfId="0" applyFont="1" applyFill="1" applyBorder="1"/>
    <xf numFmtId="0" fontId="10" fillId="4" borderId="2" xfId="0" applyFont="1" applyFill="1" applyBorder="1"/>
    <xf numFmtId="0" fontId="14" fillId="4" borderId="3" xfId="0" applyFont="1" applyFill="1" applyBorder="1"/>
    <xf numFmtId="0" fontId="0" fillId="4" borderId="2" xfId="0" applyFill="1" applyBorder="1"/>
    <xf numFmtId="0" fontId="0" fillId="4" borderId="3" xfId="0" applyFill="1" applyBorder="1"/>
    <xf numFmtId="0" fontId="17" fillId="0" borderId="0" xfId="1" applyFont="1" applyAlignment="1">
      <alignment horizontal="left" vertical="top"/>
    </xf>
    <xf numFmtId="0" fontId="17" fillId="0" borderId="0" xfId="1" applyFont="1" applyAlignment="1">
      <alignment horizontal="center" vertical="top"/>
    </xf>
    <xf numFmtId="0" fontId="2" fillId="0" borderId="0" xfId="1" applyFont="1"/>
    <xf numFmtId="0" fontId="3" fillId="0" borderId="0" xfId="1"/>
    <xf numFmtId="0" fontId="18" fillId="0" borderId="0" xfId="1" applyFont="1"/>
    <xf numFmtId="0" fontId="10" fillId="5" borderId="7" xfId="0" applyFont="1" applyFill="1" applyBorder="1"/>
    <xf numFmtId="49" fontId="15" fillId="4" borderId="13" xfId="1" applyNumberFormat="1" applyFont="1" applyFill="1" applyBorder="1" applyAlignment="1" applyProtection="1">
      <alignment horizontal="left" vertical="center" wrapText="1"/>
      <protection locked="0"/>
    </xf>
    <xf numFmtId="0" fontId="19" fillId="2" borderId="13" xfId="1" applyFont="1" applyFill="1" applyBorder="1" applyAlignment="1" applyProtection="1">
      <alignment horizontal="center" vertical="center"/>
      <protection locked="0"/>
    </xf>
    <xf numFmtId="49" fontId="19" fillId="2" borderId="13" xfId="1" applyNumberFormat="1" applyFont="1" applyFill="1" applyBorder="1" applyAlignment="1" applyProtection="1">
      <alignment horizontal="left" vertical="center" wrapText="1"/>
      <protection locked="0"/>
    </xf>
    <xf numFmtId="11" fontId="19" fillId="2" borderId="13" xfId="1" applyNumberFormat="1" applyFont="1" applyFill="1" applyBorder="1" applyAlignment="1" applyProtection="1">
      <alignment vertical="center" wrapText="1"/>
      <protection locked="0"/>
    </xf>
    <xf numFmtId="0" fontId="19" fillId="2" borderId="13" xfId="1" applyFont="1" applyFill="1" applyBorder="1" applyAlignment="1" applyProtection="1">
      <alignment vertical="center" wrapText="1"/>
      <protection locked="0"/>
    </xf>
    <xf numFmtId="0" fontId="19" fillId="0" borderId="13" xfId="0" applyFont="1" applyBorder="1" applyProtection="1">
      <protection locked="0"/>
    </xf>
    <xf numFmtId="2" fontId="19" fillId="2" borderId="13" xfId="1" applyNumberFormat="1" applyFont="1" applyFill="1" applyBorder="1" applyAlignment="1">
      <alignment horizontal="center" wrapText="1"/>
    </xf>
    <xf numFmtId="11" fontId="19" fillId="0" borderId="13" xfId="1" applyNumberFormat="1" applyFont="1" applyBorder="1" applyAlignment="1" applyProtection="1">
      <alignment horizontal="center" vertical="center" wrapText="1"/>
      <protection locked="0"/>
    </xf>
    <xf numFmtId="49" fontId="19" fillId="2" borderId="13" xfId="1" applyNumberFormat="1" applyFont="1" applyFill="1" applyBorder="1" applyAlignment="1" applyProtection="1">
      <alignment wrapText="1"/>
      <protection locked="0"/>
    </xf>
    <xf numFmtId="0" fontId="19" fillId="0" borderId="13" xfId="0" applyFont="1" applyBorder="1" applyAlignment="1" applyProtection="1">
      <alignment vertical="center" wrapText="1"/>
      <protection locked="0"/>
    </xf>
    <xf numFmtId="0" fontId="19" fillId="0" borderId="13" xfId="0" applyFont="1" applyBorder="1" applyAlignment="1" applyProtection="1">
      <alignment vertical="center"/>
      <protection locked="0"/>
    </xf>
    <xf numFmtId="49" fontId="19" fillId="2" borderId="13" xfId="1" applyNumberFormat="1" applyFont="1" applyFill="1" applyBorder="1" applyAlignment="1" applyProtection="1">
      <alignment vertical="center" wrapText="1"/>
      <protection locked="0"/>
    </xf>
    <xf numFmtId="49" fontId="19" fillId="2" borderId="13" xfId="1" applyNumberFormat="1" applyFont="1" applyFill="1" applyBorder="1" applyAlignment="1" applyProtection="1">
      <alignment horizontal="left" vertical="center"/>
      <protection locked="0"/>
    </xf>
    <xf numFmtId="0" fontId="19" fillId="2" borderId="13" xfId="0" applyFont="1" applyFill="1" applyBorder="1" applyProtection="1">
      <protection locked="0"/>
    </xf>
    <xf numFmtId="0" fontId="19" fillId="2" borderId="13" xfId="0" applyFont="1" applyFill="1" applyBorder="1" applyAlignment="1" applyProtection="1">
      <alignment horizontal="center"/>
      <protection locked="0"/>
    </xf>
    <xf numFmtId="0" fontId="20" fillId="2" borderId="13" xfId="1" applyFont="1" applyFill="1" applyBorder="1" applyAlignment="1">
      <alignment horizontal="right" vertical="center" wrapText="1"/>
    </xf>
    <xf numFmtId="49" fontId="15" fillId="4" borderId="13" xfId="1" applyNumberFormat="1" applyFont="1" applyFill="1" applyBorder="1" applyAlignment="1" applyProtection="1">
      <alignment horizontal="center" vertical="center" wrapText="1"/>
      <protection locked="0"/>
    </xf>
    <xf numFmtId="0" fontId="19" fillId="2" borderId="13" xfId="1" applyFont="1" applyFill="1" applyBorder="1" applyAlignment="1" applyProtection="1">
      <alignment horizontal="center" vertical="center" wrapText="1"/>
      <protection locked="0"/>
    </xf>
    <xf numFmtId="0" fontId="19" fillId="2" borderId="13" xfId="0" applyFont="1" applyFill="1" applyBorder="1" applyAlignment="1" applyProtection="1">
      <alignment horizontal="center" vertical="center"/>
      <protection locked="0"/>
    </xf>
    <xf numFmtId="0" fontId="0" fillId="0" borderId="0" xfId="0" applyAlignment="1">
      <alignment horizontal="center"/>
    </xf>
    <xf numFmtId="0" fontId="8" fillId="0" borderId="0" xfId="0" applyFont="1" applyAlignment="1">
      <alignment horizontal="center" vertical="center"/>
    </xf>
    <xf numFmtId="49" fontId="19" fillId="2" borderId="13" xfId="1" applyNumberFormat="1" applyFont="1" applyFill="1" applyBorder="1" applyAlignment="1" applyProtection="1">
      <alignment horizontal="center" vertical="center" wrapText="1"/>
      <protection locked="0"/>
    </xf>
    <xf numFmtId="49" fontId="15" fillId="4" borderId="15" xfId="1" applyNumberFormat="1" applyFont="1" applyFill="1" applyBorder="1" applyAlignment="1" applyProtection="1">
      <alignment horizontal="left" vertical="center" wrapText="1"/>
      <protection locked="0"/>
    </xf>
    <xf numFmtId="49" fontId="15" fillId="4" borderId="16" xfId="1" applyNumberFormat="1" applyFont="1" applyFill="1" applyBorder="1" applyAlignment="1" applyProtection="1">
      <alignment horizontal="left" vertical="center" wrapText="1"/>
      <protection locked="0"/>
    </xf>
    <xf numFmtId="0" fontId="19" fillId="2" borderId="15" xfId="1" applyFont="1" applyFill="1" applyBorder="1" applyAlignment="1" applyProtection="1">
      <alignment horizontal="center" vertical="center"/>
      <protection locked="0"/>
    </xf>
    <xf numFmtId="49" fontId="19" fillId="2" borderId="13" xfId="1" applyNumberFormat="1" applyFont="1" applyFill="1" applyBorder="1" applyAlignment="1" applyProtection="1">
      <alignment vertical="center"/>
      <protection locked="0"/>
    </xf>
    <xf numFmtId="0" fontId="19" fillId="2" borderId="13" xfId="0" applyFont="1" applyFill="1" applyBorder="1"/>
    <xf numFmtId="0" fontId="20" fillId="2" borderId="13" xfId="0" applyFont="1" applyFill="1" applyBorder="1" applyProtection="1">
      <protection locked="0"/>
    </xf>
    <xf numFmtId="0" fontId="20" fillId="2" borderId="13" xfId="0" applyFont="1" applyFill="1" applyBorder="1" applyAlignment="1" applyProtection="1">
      <alignment horizontal="center"/>
      <protection locked="0"/>
    </xf>
    <xf numFmtId="0" fontId="8" fillId="0" borderId="0" xfId="0" applyFont="1" applyAlignment="1">
      <alignment horizontal="center"/>
    </xf>
    <xf numFmtId="0" fontId="20" fillId="2" borderId="13" xfId="1" applyFont="1" applyFill="1" applyBorder="1" applyAlignment="1">
      <alignment horizontal="center" vertical="center" wrapText="1"/>
    </xf>
    <xf numFmtId="0" fontId="20" fillId="2" borderId="13" xfId="0" applyFont="1" applyFill="1" applyBorder="1" applyAlignment="1">
      <alignment horizontal="center"/>
    </xf>
    <xf numFmtId="49" fontId="15" fillId="4" borderId="18" xfId="1" applyNumberFormat="1" applyFont="1" applyFill="1" applyBorder="1" applyAlignment="1" applyProtection="1">
      <alignment horizontal="left" vertical="center" wrapText="1"/>
      <protection locked="0"/>
    </xf>
    <xf numFmtId="49" fontId="15" fillId="4" borderId="19" xfId="1" applyNumberFormat="1" applyFont="1" applyFill="1" applyBorder="1" applyAlignment="1" applyProtection="1">
      <alignment horizontal="left" vertical="center" wrapText="1"/>
      <protection locked="0"/>
    </xf>
    <xf numFmtId="2" fontId="19" fillId="2" borderId="21" xfId="0" applyNumberFormat="1" applyFont="1" applyFill="1" applyBorder="1"/>
    <xf numFmtId="0" fontId="19" fillId="2" borderId="13" xfId="0" applyFont="1" applyFill="1" applyBorder="1" applyAlignment="1">
      <alignment vertical="center"/>
    </xf>
    <xf numFmtId="0" fontId="23" fillId="2" borderId="13" xfId="0" applyFont="1" applyFill="1" applyBorder="1" applyAlignment="1">
      <alignment vertical="center"/>
    </xf>
    <xf numFmtId="0" fontId="19" fillId="2" borderId="13" xfId="0" applyFont="1" applyFill="1" applyBorder="1" applyAlignment="1">
      <alignment horizontal="center"/>
    </xf>
    <xf numFmtId="0" fontId="23" fillId="2" borderId="13" xfId="0" applyFont="1" applyFill="1" applyBorder="1" applyAlignment="1">
      <alignment horizontal="center"/>
    </xf>
    <xf numFmtId="49" fontId="15" fillId="4" borderId="21" xfId="1" applyNumberFormat="1" applyFont="1" applyFill="1" applyBorder="1" applyAlignment="1" applyProtection="1">
      <alignment horizontal="left" vertical="center" wrapText="1"/>
      <protection locked="0"/>
    </xf>
    <xf numFmtId="49" fontId="15" fillId="4" borderId="21" xfId="1" applyNumberFormat="1" applyFont="1" applyFill="1" applyBorder="1" applyAlignment="1" applyProtection="1">
      <alignment horizontal="center" vertical="center" wrapText="1"/>
      <protection locked="0"/>
    </xf>
    <xf numFmtId="0" fontId="24" fillId="0" borderId="0" xfId="1" applyFont="1" applyAlignment="1">
      <alignment horizontal="left" vertical="top"/>
    </xf>
    <xf numFmtId="0" fontId="25" fillId="0" borderId="0" xfId="1" applyFont="1"/>
    <xf numFmtId="0" fontId="19" fillId="2" borderId="16" xfId="0" applyFont="1" applyFill="1" applyBorder="1" applyAlignment="1">
      <alignment horizontal="center" vertical="center"/>
    </xf>
    <xf numFmtId="0" fontId="23" fillId="2" borderId="16" xfId="0" applyFont="1" applyFill="1" applyBorder="1" applyAlignment="1">
      <alignment horizontal="center" vertical="center"/>
    </xf>
    <xf numFmtId="0" fontId="19" fillId="2" borderId="16" xfId="0" applyFont="1" applyFill="1" applyBorder="1" applyAlignment="1">
      <alignment horizontal="center"/>
    </xf>
    <xf numFmtId="0" fontId="23" fillId="2" borderId="16" xfId="0" applyFont="1" applyFill="1" applyBorder="1" applyAlignment="1">
      <alignment horizontal="center"/>
    </xf>
    <xf numFmtId="2" fontId="19" fillId="2" borderId="20" xfId="0" applyNumberFormat="1" applyFont="1" applyFill="1" applyBorder="1"/>
    <xf numFmtId="0" fontId="19" fillId="2" borderId="16" xfId="0" applyFont="1" applyFill="1" applyBorder="1" applyProtection="1">
      <protection locked="0"/>
    </xf>
    <xf numFmtId="0" fontId="19" fillId="2" borderId="15" xfId="0" applyFont="1" applyFill="1" applyBorder="1" applyAlignment="1">
      <alignment vertical="center"/>
    </xf>
    <xf numFmtId="0" fontId="19" fillId="2" borderId="18" xfId="0" applyFont="1" applyFill="1" applyBorder="1"/>
    <xf numFmtId="0" fontId="19" fillId="2" borderId="15" xfId="0" applyFont="1" applyFill="1" applyBorder="1" applyAlignment="1">
      <alignment horizontal="center"/>
    </xf>
    <xf numFmtId="2" fontId="20" fillId="2" borderId="13" xfId="0" applyNumberFormat="1" applyFont="1" applyFill="1" applyBorder="1"/>
    <xf numFmtId="0" fontId="19" fillId="2" borderId="9" xfId="0" applyFont="1" applyFill="1" applyBorder="1"/>
    <xf numFmtId="2" fontId="10" fillId="5" borderId="7" xfId="0" applyNumberFormat="1" applyFont="1" applyFill="1" applyBorder="1"/>
    <xf numFmtId="164" fontId="19" fillId="2" borderId="9" xfId="0" applyNumberFormat="1" applyFont="1" applyFill="1" applyBorder="1"/>
    <xf numFmtId="2" fontId="19" fillId="2" borderId="9" xfId="0" applyNumberFormat="1" applyFont="1" applyFill="1" applyBorder="1" applyAlignment="1">
      <alignment horizontal="center"/>
    </xf>
    <xf numFmtId="2" fontId="19" fillId="2" borderId="16" xfId="0" applyNumberFormat="1" applyFont="1" applyFill="1" applyBorder="1" applyAlignment="1">
      <alignment horizontal="center" vertical="center"/>
    </xf>
    <xf numFmtId="0" fontId="26" fillId="0" borderId="0" xfId="0" applyFont="1"/>
    <xf numFmtId="0" fontId="19" fillId="2" borderId="13" xfId="0" applyFont="1" applyFill="1" applyBorder="1" applyAlignment="1" applyProtection="1">
      <alignment vertical="center" wrapText="1"/>
      <protection locked="0"/>
    </xf>
    <xf numFmtId="49" fontId="15" fillId="2" borderId="13" xfId="1" applyNumberFormat="1" applyFont="1" applyFill="1" applyBorder="1" applyAlignment="1" applyProtection="1">
      <alignment horizontal="left" vertical="center" wrapText="1"/>
      <protection locked="0"/>
    </xf>
    <xf numFmtId="49" fontId="15" fillId="2" borderId="13" xfId="1" applyNumberFormat="1" applyFont="1" applyFill="1" applyBorder="1" applyAlignment="1" applyProtection="1">
      <alignment horizontal="center" vertical="center" wrapText="1"/>
      <protection locked="0"/>
    </xf>
    <xf numFmtId="0" fontId="0" fillId="2" borderId="0" xfId="0" applyFill="1"/>
    <xf numFmtId="49" fontId="15" fillId="6" borderId="13" xfId="1" applyNumberFormat="1" applyFont="1" applyFill="1" applyBorder="1" applyAlignment="1" applyProtection="1">
      <alignment horizontal="left" vertical="center" wrapText="1"/>
      <protection locked="0"/>
    </xf>
    <xf numFmtId="0" fontId="24" fillId="0" borderId="0" xfId="1" applyFont="1" applyAlignment="1">
      <alignment horizontal="left" vertical="top"/>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3" fillId="0" borderId="6"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0" fillId="0" borderId="0" xfId="0" applyFont="1" applyAlignment="1">
      <alignment horizontal="left" wrapText="1"/>
    </xf>
    <xf numFmtId="0" fontId="10" fillId="0" borderId="5" xfId="0" applyFont="1" applyBorder="1" applyAlignment="1">
      <alignment horizontal="left" wrapText="1"/>
    </xf>
    <xf numFmtId="0" fontId="19" fillId="0" borderId="13" xfId="0" applyFont="1" applyBorder="1" applyAlignment="1" applyProtection="1">
      <alignment vertical="center"/>
      <protection locked="0"/>
    </xf>
    <xf numFmtId="0" fontId="20" fillId="2" borderId="13" xfId="0" applyFont="1" applyFill="1" applyBorder="1" applyAlignment="1" applyProtection="1">
      <alignment horizontal="left"/>
      <protection locked="0"/>
    </xf>
    <xf numFmtId="0" fontId="19" fillId="2" borderId="13" xfId="0" applyFont="1" applyFill="1" applyBorder="1" applyAlignment="1" applyProtection="1">
      <alignment horizontal="center"/>
      <protection locked="0"/>
    </xf>
    <xf numFmtId="0" fontId="20" fillId="0" borderId="0" xfId="0" applyFont="1" applyAlignment="1">
      <alignment horizontal="left" vertical="center" wrapText="1"/>
    </xf>
    <xf numFmtId="49" fontId="15" fillId="4" borderId="21" xfId="1" applyNumberFormat="1" applyFont="1" applyFill="1" applyBorder="1" applyAlignment="1" applyProtection="1">
      <alignment horizontal="center" vertical="center" wrapText="1"/>
      <protection locked="0"/>
    </xf>
    <xf numFmtId="0" fontId="19" fillId="0" borderId="13" xfId="0" applyFont="1" applyBorder="1" applyAlignment="1" applyProtection="1">
      <alignment horizontal="center" vertical="center"/>
      <protection locked="0"/>
    </xf>
    <xf numFmtId="0" fontId="20" fillId="2" borderId="15" xfId="0" applyFont="1" applyFill="1" applyBorder="1" applyAlignment="1" applyProtection="1">
      <alignment horizontal="left"/>
      <protection locked="0"/>
    </xf>
    <xf numFmtId="0" fontId="19" fillId="2" borderId="13" xfId="0" applyFont="1" applyFill="1" applyBorder="1" applyAlignment="1" applyProtection="1">
      <alignment horizontal="center" vertical="center"/>
      <protection locked="0"/>
    </xf>
    <xf numFmtId="0" fontId="19" fillId="2" borderId="16" xfId="0" applyFont="1" applyFill="1" applyBorder="1" applyAlignment="1" applyProtection="1">
      <alignment horizontal="center" vertical="center"/>
      <protection locked="0"/>
    </xf>
    <xf numFmtId="0" fontId="20" fillId="0" borderId="0" xfId="0" applyFont="1" applyAlignment="1">
      <alignment horizontal="left" vertical="top" wrapText="1"/>
    </xf>
    <xf numFmtId="0" fontId="20" fillId="0" borderId="5" xfId="0" applyFont="1" applyBorder="1" applyAlignment="1">
      <alignment horizontal="left" vertical="top" wrapText="1"/>
    </xf>
    <xf numFmtId="0" fontId="19" fillId="0" borderId="16" xfId="0" applyFont="1" applyBorder="1" applyAlignment="1" applyProtection="1">
      <alignment horizontal="center" vertical="center"/>
      <protection locked="0"/>
    </xf>
    <xf numFmtId="49" fontId="15" fillId="4" borderId="13" xfId="1" applyNumberFormat="1" applyFont="1" applyFill="1" applyBorder="1" applyAlignment="1" applyProtection="1">
      <alignment horizontal="left" vertical="center" wrapText="1"/>
      <protection locked="0"/>
    </xf>
    <xf numFmtId="49" fontId="15" fillId="4" borderId="16" xfId="1" applyNumberFormat="1" applyFont="1" applyFill="1" applyBorder="1" applyAlignment="1" applyProtection="1">
      <alignment horizontal="left" vertical="center" wrapText="1"/>
      <protection locked="0"/>
    </xf>
    <xf numFmtId="0" fontId="18" fillId="0" borderId="0" xfId="0" applyFont="1" applyAlignment="1">
      <alignment horizontal="left" vertical="top" wrapText="1"/>
    </xf>
    <xf numFmtId="0" fontId="18" fillId="0" borderId="5" xfId="0" applyFont="1" applyBorder="1" applyAlignment="1">
      <alignment horizontal="left" vertical="top" wrapText="1"/>
    </xf>
    <xf numFmtId="0" fontId="20" fillId="2" borderId="21" xfId="0" applyFont="1" applyFill="1" applyBorder="1" applyAlignment="1" applyProtection="1">
      <alignment horizontal="left"/>
      <protection locked="0"/>
    </xf>
    <xf numFmtId="0" fontId="19" fillId="2" borderId="15" xfId="0" applyFont="1" applyFill="1" applyBorder="1" applyAlignment="1" applyProtection="1">
      <alignment horizontal="left"/>
      <protection locked="0"/>
    </xf>
    <xf numFmtId="0" fontId="19" fillId="2" borderId="13" xfId="0" applyFont="1" applyFill="1" applyBorder="1" applyAlignment="1" applyProtection="1">
      <alignment horizontal="left"/>
      <protection locked="0"/>
    </xf>
    <xf numFmtId="49" fontId="15" fillId="4" borderId="14" xfId="1" applyNumberFormat="1" applyFont="1" applyFill="1" applyBorder="1" applyAlignment="1" applyProtection="1">
      <alignment horizontal="left" vertical="center" wrapText="1"/>
      <protection locked="0"/>
    </xf>
    <xf numFmtId="49" fontId="15" fillId="4" borderId="15" xfId="1" applyNumberFormat="1" applyFont="1" applyFill="1" applyBorder="1" applyAlignment="1" applyProtection="1">
      <alignment horizontal="left" vertical="center" wrapText="1"/>
      <protection locked="0"/>
    </xf>
    <xf numFmtId="0" fontId="19" fillId="0" borderId="0" xfId="0" applyFont="1" applyAlignment="1">
      <alignment horizontal="left" vertical="top" wrapText="1"/>
    </xf>
    <xf numFmtId="0" fontId="22" fillId="0" borderId="0" xfId="0" applyFont="1" applyAlignment="1">
      <alignment horizontal="left" vertical="top" wrapText="1"/>
    </xf>
    <xf numFmtId="0" fontId="19" fillId="2" borderId="20" xfId="0" applyFont="1" applyFill="1" applyBorder="1" applyAlignment="1" applyProtection="1">
      <alignment horizontal="left"/>
      <protection locked="0"/>
    </xf>
    <xf numFmtId="0" fontId="19" fillId="2" borderId="21" xfId="0" applyFont="1" applyFill="1" applyBorder="1" applyAlignment="1" applyProtection="1">
      <alignment horizontal="left"/>
      <protection locked="0"/>
    </xf>
    <xf numFmtId="49" fontId="15" fillId="4" borderId="22" xfId="1" applyNumberFormat="1" applyFont="1" applyFill="1" applyBorder="1" applyAlignment="1" applyProtection="1">
      <alignment horizontal="left" vertical="center" wrapText="1"/>
      <protection locked="0"/>
    </xf>
    <xf numFmtId="49" fontId="15" fillId="4" borderId="17" xfId="1" applyNumberFormat="1" applyFont="1" applyFill="1" applyBorder="1" applyAlignment="1" applyProtection="1">
      <alignment horizontal="left" vertical="center" wrapText="1"/>
      <protection locked="0"/>
    </xf>
  </cellXfs>
  <cellStyles count="2">
    <cellStyle name="Standard" xfId="0" builtinId="0"/>
    <cellStyle name="Standard 2" xfId="1" xr:uid="{A067CBB2-C704-4128-8172-19F0A8C8BE29}"/>
  </cellStyles>
  <dxfs count="0"/>
  <tableStyles count="0" defaultTableStyle="TableStyleMedium2" defaultPivotStyle="PivotStyleLight16"/>
  <colors>
    <mruColors>
      <color rgb="FF0069B4"/>
      <color rgb="FFBF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10583</xdr:colOff>
      <xdr:row>8</xdr:row>
      <xdr:rowOff>85724</xdr:rowOff>
    </xdr:from>
    <xdr:to>
      <xdr:col>8</xdr:col>
      <xdr:colOff>317499</xdr:colOff>
      <xdr:row>25</xdr:row>
      <xdr:rowOff>104774</xdr:rowOff>
    </xdr:to>
    <xdr:pic>
      <xdr:nvPicPr>
        <xdr:cNvPr id="2" name="Picture 38">
          <a:extLst>
            <a:ext uri="{FF2B5EF4-FFF2-40B4-BE49-F238E27FC236}">
              <a16:creationId xmlns:a16="http://schemas.microsoft.com/office/drawing/2014/main" id="{A9594242-A941-41A6-85D0-CC849B69E7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744" t="10905" r="9744" b="10441"/>
        <a:stretch/>
      </xdr:blipFill>
      <xdr:spPr bwMode="auto">
        <a:xfrm>
          <a:off x="3172883" y="2143124"/>
          <a:ext cx="3351741" cy="3260725"/>
        </a:xfrm>
        <a:prstGeom prst="rect">
          <a:avLst/>
        </a:prstGeom>
        <a:noFill/>
      </xdr:spPr>
    </xdr:pic>
    <xdr:clientData/>
  </xdr:twoCellAnchor>
  <xdr:twoCellAnchor editAs="oneCell">
    <xdr:from>
      <xdr:col>0</xdr:col>
      <xdr:colOff>152401</xdr:colOff>
      <xdr:row>4</xdr:row>
      <xdr:rowOff>66564</xdr:rowOff>
    </xdr:from>
    <xdr:to>
      <xdr:col>2</xdr:col>
      <xdr:colOff>349250</xdr:colOff>
      <xdr:row>7</xdr:row>
      <xdr:rowOff>104774</xdr:rowOff>
    </xdr:to>
    <xdr:pic>
      <xdr:nvPicPr>
        <xdr:cNvPr id="3" name="Grafik 2">
          <a:extLst>
            <a:ext uri="{FF2B5EF4-FFF2-40B4-BE49-F238E27FC236}">
              <a16:creationId xmlns:a16="http://schemas.microsoft.com/office/drawing/2014/main" id="{F1CF79D6-A629-4730-93D3-1E0E17012A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1" y="1561989"/>
          <a:ext cx="1838324" cy="606535"/>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B8AA-47A8-4CE8-9FEE-8FA4B42F9B20}">
  <dimension ref="A1:J33"/>
  <sheetViews>
    <sheetView showGridLines="0" view="pageLayout" zoomScaleNormal="100" workbookViewId="0">
      <selection activeCell="E8" sqref="E8"/>
    </sheetView>
  </sheetViews>
  <sheetFormatPr baseColWidth="10" defaultColWidth="11.44140625" defaultRowHeight="14.4" x14ac:dyDescent="0.3"/>
  <cols>
    <col min="10" max="11" width="11.44140625" customWidth="1"/>
  </cols>
  <sheetData>
    <row r="1" spans="1:10" ht="35.4" x14ac:dyDescent="0.3">
      <c r="A1" s="65" t="s">
        <v>0</v>
      </c>
      <c r="B1" s="65"/>
      <c r="C1" s="65"/>
      <c r="D1" s="65"/>
      <c r="E1" s="65"/>
      <c r="F1" s="65"/>
      <c r="G1" s="65"/>
      <c r="H1" s="65"/>
      <c r="I1" s="65"/>
      <c r="J1" s="18"/>
    </row>
    <row r="2" spans="1:10" ht="35.4" x14ac:dyDescent="0.3">
      <c r="A2" s="88" t="s">
        <v>1</v>
      </c>
      <c r="B2" s="88"/>
      <c r="C2" s="88"/>
      <c r="D2" s="88"/>
      <c r="E2" s="88"/>
      <c r="F2" s="88"/>
      <c r="G2" s="88"/>
      <c r="H2" s="88"/>
      <c r="I2" s="88"/>
      <c r="J2" s="19"/>
    </row>
    <row r="3" spans="1:10" ht="31.8" x14ac:dyDescent="0.5">
      <c r="A3" s="66" t="s">
        <v>2</v>
      </c>
      <c r="B3" s="20"/>
      <c r="C3" s="20"/>
      <c r="D3" s="20"/>
      <c r="E3" s="20"/>
      <c r="F3" s="20"/>
      <c r="G3" s="20"/>
      <c r="H3" s="20"/>
      <c r="I3" s="21"/>
      <c r="J3" s="21"/>
    </row>
    <row r="4" spans="1:10" x14ac:dyDescent="0.3">
      <c r="A4" s="21"/>
      <c r="B4" s="21"/>
      <c r="C4" s="21"/>
      <c r="D4" s="21"/>
      <c r="E4" s="21"/>
      <c r="F4" s="21"/>
      <c r="G4" s="21"/>
      <c r="H4" s="21"/>
      <c r="I4" s="21"/>
      <c r="J4" s="21"/>
    </row>
    <row r="5" spans="1:10" x14ac:dyDescent="0.3">
      <c r="A5" s="21"/>
      <c r="B5" s="21"/>
      <c r="C5" s="21"/>
      <c r="D5" s="21"/>
      <c r="E5" s="21"/>
      <c r="F5" s="21"/>
      <c r="G5" s="21"/>
      <c r="H5" s="21"/>
      <c r="I5" s="21"/>
      <c r="J5" s="21"/>
    </row>
    <row r="6" spans="1:10" x14ac:dyDescent="0.3">
      <c r="A6" s="21"/>
      <c r="B6" s="21"/>
      <c r="C6" s="21"/>
      <c r="D6" s="21"/>
      <c r="E6" s="21"/>
      <c r="F6" s="21"/>
      <c r="G6" s="21"/>
      <c r="H6" s="21"/>
      <c r="I6" s="21"/>
      <c r="J6" s="21"/>
    </row>
    <row r="7" spans="1:10" x14ac:dyDescent="0.3">
      <c r="A7" s="21"/>
      <c r="B7" s="21"/>
      <c r="C7" s="21"/>
      <c r="D7" s="21"/>
      <c r="E7" s="21"/>
      <c r="F7" s="21"/>
      <c r="G7" s="21"/>
      <c r="H7" s="21"/>
      <c r="I7" s="22" t="s">
        <v>184</v>
      </c>
    </row>
    <row r="8" spans="1:10" x14ac:dyDescent="0.3">
      <c r="A8" s="21"/>
      <c r="B8" s="21"/>
      <c r="C8" s="21"/>
      <c r="D8" s="21"/>
      <c r="E8" s="21"/>
      <c r="F8" s="21"/>
      <c r="G8" s="21"/>
      <c r="H8" s="21"/>
      <c r="I8" s="21"/>
      <c r="J8" s="21"/>
    </row>
    <row r="9" spans="1:10" x14ac:dyDescent="0.3">
      <c r="A9" s="21"/>
      <c r="B9" s="21"/>
      <c r="C9" s="21"/>
      <c r="D9" s="21"/>
      <c r="E9" s="21"/>
      <c r="F9" s="21"/>
      <c r="G9" s="21"/>
      <c r="H9" s="21"/>
      <c r="I9" s="21"/>
      <c r="J9" s="21"/>
    </row>
    <row r="10" spans="1:10" x14ac:dyDescent="0.3">
      <c r="A10" s="21"/>
      <c r="B10" s="21"/>
      <c r="C10" s="21"/>
      <c r="D10" s="21"/>
      <c r="E10" s="21"/>
      <c r="F10" s="21"/>
      <c r="G10" s="21"/>
      <c r="H10" s="21"/>
      <c r="I10" s="21"/>
      <c r="J10" s="21"/>
    </row>
    <row r="11" spans="1:10" x14ac:dyDescent="0.3">
      <c r="A11" s="21"/>
      <c r="B11" s="21"/>
      <c r="C11" s="21"/>
      <c r="D11" s="21"/>
      <c r="E11" s="21"/>
      <c r="F11" s="21"/>
      <c r="G11" s="21"/>
      <c r="H11" s="21"/>
      <c r="I11" s="21"/>
      <c r="J11" s="21"/>
    </row>
    <row r="12" spans="1:10" x14ac:dyDescent="0.3">
      <c r="A12" s="21"/>
      <c r="B12" s="21"/>
      <c r="C12" s="21"/>
      <c r="D12" s="21"/>
      <c r="E12" s="21"/>
      <c r="F12" s="21"/>
      <c r="G12" s="21"/>
      <c r="H12" s="21"/>
      <c r="I12" s="21"/>
      <c r="J12" s="21"/>
    </row>
    <row r="13" spans="1:10" x14ac:dyDescent="0.3">
      <c r="A13" s="21"/>
      <c r="B13" s="21"/>
      <c r="C13" s="21"/>
      <c r="D13" s="21"/>
      <c r="E13" s="21"/>
      <c r="F13" s="21"/>
      <c r="G13" s="21"/>
      <c r="H13" s="21"/>
      <c r="I13" s="21"/>
      <c r="J13" s="21"/>
    </row>
    <row r="14" spans="1:10" x14ac:dyDescent="0.3">
      <c r="A14" s="21"/>
      <c r="B14" s="21"/>
      <c r="C14" s="21"/>
      <c r="D14" s="21"/>
      <c r="E14" s="21"/>
      <c r="F14" s="21"/>
      <c r="G14" s="21"/>
      <c r="H14" s="21"/>
      <c r="I14" s="21"/>
      <c r="J14" s="21"/>
    </row>
    <row r="15" spans="1:10" x14ac:dyDescent="0.3">
      <c r="A15" s="21"/>
      <c r="B15" s="21"/>
      <c r="C15" s="21"/>
      <c r="D15" s="21"/>
      <c r="E15" s="21"/>
      <c r="F15" s="21"/>
      <c r="G15" s="21"/>
      <c r="H15" s="21"/>
      <c r="I15" s="21"/>
      <c r="J15" s="21"/>
    </row>
    <row r="16" spans="1:10" x14ac:dyDescent="0.3">
      <c r="A16" s="21"/>
      <c r="B16" s="21"/>
      <c r="C16" s="21"/>
      <c r="D16" s="21"/>
      <c r="E16" s="21"/>
      <c r="F16" s="21"/>
      <c r="G16" s="21"/>
      <c r="H16" s="21"/>
      <c r="I16" s="21"/>
      <c r="J16" s="21"/>
    </row>
    <row r="17" spans="1:10" x14ac:dyDescent="0.3">
      <c r="A17" s="21"/>
      <c r="B17" s="21"/>
      <c r="C17" s="21"/>
      <c r="D17" s="21"/>
      <c r="E17" s="21"/>
      <c r="F17" s="21"/>
      <c r="G17" s="21"/>
      <c r="H17" s="21"/>
      <c r="I17" s="21"/>
      <c r="J17" s="21"/>
    </row>
    <row r="18" spans="1:10" x14ac:dyDescent="0.3">
      <c r="A18" s="21"/>
      <c r="B18" s="21"/>
      <c r="C18" s="21"/>
      <c r="D18" s="21"/>
      <c r="E18" s="21"/>
      <c r="F18" s="21"/>
      <c r="G18" s="21"/>
      <c r="H18" s="21"/>
      <c r="I18" s="21"/>
      <c r="J18" s="21"/>
    </row>
    <row r="19" spans="1:10" x14ac:dyDescent="0.3">
      <c r="A19" s="21"/>
      <c r="B19" s="21"/>
      <c r="C19" s="21"/>
      <c r="D19" s="21"/>
      <c r="E19" s="21"/>
      <c r="F19" s="21"/>
      <c r="G19" s="21"/>
      <c r="H19" s="21"/>
      <c r="I19" s="21"/>
      <c r="J19" s="21"/>
    </row>
    <row r="20" spans="1:10" x14ac:dyDescent="0.3">
      <c r="A20" s="21"/>
      <c r="B20" s="21"/>
      <c r="C20" s="21"/>
      <c r="D20" s="21"/>
      <c r="E20" s="21"/>
      <c r="F20" s="21"/>
      <c r="G20" s="21"/>
      <c r="H20" s="21"/>
      <c r="I20" s="21"/>
      <c r="J20" s="21"/>
    </row>
    <row r="21" spans="1:10" x14ac:dyDescent="0.3">
      <c r="A21" s="21"/>
      <c r="B21" s="21"/>
      <c r="C21" s="21"/>
      <c r="D21" s="21"/>
      <c r="E21" s="21"/>
      <c r="F21" s="21"/>
      <c r="G21" s="21"/>
      <c r="H21" s="21"/>
      <c r="I21" s="21"/>
      <c r="J21" s="21"/>
    </row>
    <row r="22" spans="1:10" x14ac:dyDescent="0.3">
      <c r="A22" s="21"/>
      <c r="B22" s="21"/>
      <c r="C22" s="21"/>
      <c r="D22" s="21"/>
      <c r="E22" s="21"/>
      <c r="F22" s="21"/>
      <c r="G22" s="21"/>
      <c r="H22" s="21"/>
      <c r="I22" s="21"/>
      <c r="J22" s="21"/>
    </row>
    <row r="23" spans="1:10" x14ac:dyDescent="0.3">
      <c r="A23" s="21"/>
      <c r="B23" s="21"/>
      <c r="C23" s="21"/>
      <c r="D23" s="21"/>
      <c r="E23" s="21"/>
      <c r="F23" s="21"/>
      <c r="G23" s="21"/>
      <c r="H23" s="21"/>
      <c r="I23" s="21"/>
      <c r="J23" s="21"/>
    </row>
    <row r="24" spans="1:10" x14ac:dyDescent="0.3">
      <c r="A24" s="21"/>
      <c r="B24" s="21"/>
      <c r="C24" s="21"/>
      <c r="D24" s="21"/>
      <c r="E24" s="21"/>
      <c r="F24" s="21"/>
      <c r="G24" s="21"/>
      <c r="H24" s="21"/>
      <c r="I24" s="21"/>
      <c r="J24" s="21"/>
    </row>
    <row r="25" spans="1:10" x14ac:dyDescent="0.3">
      <c r="A25" s="21"/>
      <c r="B25" s="21"/>
      <c r="C25" s="21"/>
      <c r="D25" s="21"/>
      <c r="E25" s="21"/>
      <c r="F25" s="21"/>
      <c r="G25" s="21"/>
      <c r="H25" s="21"/>
      <c r="I25" s="21"/>
      <c r="J25" s="21"/>
    </row>
    <row r="26" spans="1:10" x14ac:dyDescent="0.3">
      <c r="A26" s="21"/>
      <c r="B26" s="21"/>
      <c r="C26" s="21"/>
      <c r="D26" s="21"/>
      <c r="E26" s="21"/>
      <c r="F26" s="21"/>
      <c r="G26" s="21"/>
      <c r="H26" s="21"/>
      <c r="I26" s="21"/>
      <c r="J26" s="21"/>
    </row>
    <row r="27" spans="1:10" x14ac:dyDescent="0.3">
      <c r="A27" s="21"/>
      <c r="B27" s="21"/>
      <c r="C27" s="21"/>
      <c r="D27" s="21"/>
      <c r="E27" s="21"/>
      <c r="F27" s="21"/>
      <c r="G27" s="21"/>
      <c r="H27" s="21"/>
      <c r="I27" s="21"/>
      <c r="J27" s="21"/>
    </row>
    <row r="28" spans="1:10" x14ac:dyDescent="0.3">
      <c r="A28" s="21"/>
      <c r="B28" s="21"/>
      <c r="C28" s="21"/>
      <c r="D28" s="21"/>
      <c r="E28" s="21"/>
      <c r="F28" s="21"/>
      <c r="G28" s="21"/>
      <c r="H28" s="21"/>
      <c r="I28" s="21"/>
      <c r="J28" s="21"/>
    </row>
    <row r="29" spans="1:10" x14ac:dyDescent="0.3">
      <c r="A29" s="21"/>
      <c r="B29" s="21"/>
      <c r="C29" s="21"/>
      <c r="D29" s="21"/>
      <c r="E29" s="21"/>
      <c r="F29" s="21"/>
      <c r="G29" s="21"/>
      <c r="H29" s="21"/>
      <c r="I29" s="21"/>
      <c r="J29" s="21"/>
    </row>
    <row r="30" spans="1:10" x14ac:dyDescent="0.3">
      <c r="A30" s="21"/>
      <c r="B30" s="21"/>
      <c r="C30" s="21"/>
      <c r="D30" s="21"/>
      <c r="E30" s="21"/>
      <c r="F30" s="21"/>
      <c r="G30" s="21"/>
      <c r="H30" s="21"/>
      <c r="I30" s="21"/>
      <c r="J30" s="21"/>
    </row>
    <row r="31" spans="1:10" x14ac:dyDescent="0.3">
      <c r="A31" s="21"/>
      <c r="B31" s="21"/>
      <c r="C31" s="21"/>
      <c r="D31" s="21"/>
      <c r="E31" s="21"/>
      <c r="F31" s="21"/>
      <c r="G31" s="21"/>
      <c r="H31" s="21"/>
      <c r="I31" s="21"/>
      <c r="J31" s="21"/>
    </row>
    <row r="32" spans="1:10" x14ac:dyDescent="0.3">
      <c r="A32" s="21"/>
      <c r="B32" s="21"/>
      <c r="C32" s="21"/>
      <c r="D32" s="21"/>
      <c r="E32" s="21"/>
      <c r="F32" s="21"/>
      <c r="G32" s="21"/>
      <c r="H32" s="21"/>
      <c r="I32" s="21"/>
      <c r="J32" s="21"/>
    </row>
    <row r="33" spans="1:10" x14ac:dyDescent="0.3">
      <c r="A33" s="21"/>
      <c r="B33" s="21"/>
      <c r="C33" s="21"/>
      <c r="D33" s="21"/>
      <c r="E33" s="21"/>
      <c r="F33" s="21"/>
      <c r="G33" s="21"/>
      <c r="H33" s="21"/>
      <c r="I33" s="21"/>
      <c r="J33" s="21"/>
    </row>
  </sheetData>
  <mergeCells count="1">
    <mergeCell ref="A2:I2"/>
  </mergeCells>
  <pageMargins left="0.7" right="0.7" top="0.78740157499999996" bottom="0.78740157499999996" header="0.3" footer="0.3"/>
  <pageSetup paperSize="9"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98D75-26F0-435C-8635-237A0724B053}">
  <sheetPr>
    <pageSetUpPr fitToPage="1"/>
  </sheetPr>
  <dimension ref="A1:M28"/>
  <sheetViews>
    <sheetView showGridLines="0" view="pageLayout" workbookViewId="0">
      <selection activeCell="M31" sqref="M31"/>
    </sheetView>
  </sheetViews>
  <sheetFormatPr baseColWidth="10" defaultColWidth="11.44140625" defaultRowHeight="14.4" x14ac:dyDescent="0.3"/>
  <cols>
    <col min="1" max="1" width="3.33203125" customWidth="1"/>
    <col min="2" max="2" width="11.5546875" customWidth="1"/>
    <col min="3" max="4" width="11.44140625" customWidth="1"/>
    <col min="5" max="6" width="31.44140625" customWidth="1"/>
    <col min="7" max="7" width="17.44140625" customWidth="1"/>
    <col min="12" max="12" width="8.6640625" customWidth="1"/>
    <col min="13" max="13" width="14.33203125" customWidth="1"/>
  </cols>
  <sheetData>
    <row r="1" spans="1:13" ht="24" customHeight="1" x14ac:dyDescent="0.3">
      <c r="A1" s="89" t="s">
        <v>3</v>
      </c>
      <c r="B1" s="90"/>
      <c r="C1" s="90"/>
      <c r="D1" s="90"/>
      <c r="E1" s="90"/>
      <c r="F1" s="90"/>
      <c r="G1" s="90"/>
      <c r="H1" s="90"/>
      <c r="I1" s="90"/>
      <c r="J1" s="90"/>
      <c r="K1" s="90"/>
      <c r="L1" s="90"/>
      <c r="M1" s="91"/>
    </row>
    <row r="2" spans="1:13" ht="27.6" customHeight="1" x14ac:dyDescent="0.3">
      <c r="A2" s="8" t="s">
        <v>4</v>
      </c>
      <c r="B2" s="97" t="s">
        <v>5</v>
      </c>
      <c r="C2" s="97"/>
      <c r="D2" s="97"/>
      <c r="E2" s="97"/>
      <c r="F2" s="97"/>
      <c r="G2" s="97"/>
      <c r="H2" s="97"/>
      <c r="I2" s="97"/>
      <c r="J2" s="97"/>
      <c r="K2" s="97"/>
      <c r="L2" s="97"/>
      <c r="M2" s="98"/>
    </row>
    <row r="3" spans="1:13" ht="21" customHeight="1" x14ac:dyDescent="0.3">
      <c r="A3" s="8" t="s">
        <v>4</v>
      </c>
      <c r="B3" s="97" t="s">
        <v>6</v>
      </c>
      <c r="C3" s="97"/>
      <c r="D3" s="97"/>
      <c r="E3" s="97"/>
      <c r="F3" s="97"/>
      <c r="G3" s="97"/>
      <c r="H3" s="97"/>
      <c r="I3" s="97"/>
      <c r="J3" s="97"/>
      <c r="K3" s="97"/>
      <c r="L3" s="97"/>
      <c r="M3" s="98"/>
    </row>
    <row r="4" spans="1:13" ht="22.2" customHeight="1" x14ac:dyDescent="0.3">
      <c r="A4" s="8" t="s">
        <v>4</v>
      </c>
      <c r="B4" s="97" t="s">
        <v>7</v>
      </c>
      <c r="C4" s="97"/>
      <c r="D4" s="97"/>
      <c r="E4" s="97"/>
      <c r="F4" s="97"/>
      <c r="G4" s="97"/>
      <c r="H4" s="97"/>
      <c r="I4" s="97"/>
      <c r="J4" s="97"/>
      <c r="K4" s="97"/>
      <c r="L4" s="97"/>
      <c r="M4" s="98"/>
    </row>
    <row r="5" spans="1:13" ht="45" customHeight="1" x14ac:dyDescent="0.3">
      <c r="A5" s="92" t="s">
        <v>8</v>
      </c>
      <c r="B5" s="93"/>
      <c r="C5" s="93"/>
      <c r="D5" s="93"/>
      <c r="E5" s="93"/>
      <c r="F5" s="93"/>
      <c r="G5" s="93"/>
      <c r="H5" s="93"/>
      <c r="I5" s="93"/>
      <c r="J5" s="93"/>
      <c r="K5" s="93"/>
      <c r="L5" s="93"/>
      <c r="M5" s="9"/>
    </row>
    <row r="7" spans="1:13" ht="14.7" customHeight="1" x14ac:dyDescent="0.3"/>
    <row r="8" spans="1:13" ht="23.1" customHeight="1" x14ac:dyDescent="0.3">
      <c r="A8" s="89" t="s">
        <v>9</v>
      </c>
      <c r="B8" s="90"/>
      <c r="C8" s="90"/>
      <c r="D8" s="90"/>
      <c r="E8" s="90"/>
      <c r="F8" s="90"/>
      <c r="G8" s="90"/>
      <c r="H8" s="90"/>
      <c r="I8" s="90"/>
      <c r="J8" s="90"/>
      <c r="K8" s="90"/>
      <c r="L8" s="90"/>
      <c r="M8" s="91"/>
    </row>
    <row r="9" spans="1:13" ht="137.1" customHeight="1" x14ac:dyDescent="0.3">
      <c r="A9" s="92" t="s">
        <v>172</v>
      </c>
      <c r="B9" s="93"/>
      <c r="C9" s="93"/>
      <c r="D9" s="93"/>
      <c r="E9" s="93"/>
      <c r="F9" s="93"/>
      <c r="G9" s="93"/>
      <c r="H9" s="93"/>
      <c r="I9" s="93"/>
      <c r="J9" s="93"/>
      <c r="K9" s="93"/>
      <c r="L9" s="93"/>
      <c r="M9" s="94"/>
    </row>
    <row r="11" spans="1:13" ht="3" customHeight="1" x14ac:dyDescent="0.3"/>
    <row r="12" spans="1:13" ht="27.75" customHeight="1" x14ac:dyDescent="0.3">
      <c r="A12" s="13" t="s">
        <v>10</v>
      </c>
      <c r="B12" s="14"/>
      <c r="C12" s="14"/>
      <c r="D12" s="14"/>
      <c r="E12" s="14"/>
      <c r="F12" s="14"/>
      <c r="G12" s="14"/>
      <c r="H12" s="14"/>
      <c r="I12" s="14"/>
      <c r="J12" s="14"/>
      <c r="K12" s="14"/>
      <c r="L12" s="14"/>
      <c r="M12" s="15" t="s">
        <v>11</v>
      </c>
    </row>
    <row r="13" spans="1:13" ht="27.75" customHeight="1" x14ac:dyDescent="0.3">
      <c r="A13" s="10" t="s">
        <v>12</v>
      </c>
      <c r="B13" s="11"/>
      <c r="C13" s="11"/>
      <c r="D13" s="11"/>
      <c r="E13" s="11"/>
      <c r="F13" s="11"/>
      <c r="G13" s="11"/>
      <c r="H13" s="11"/>
      <c r="I13" s="11"/>
      <c r="J13" s="11"/>
      <c r="K13" s="11"/>
      <c r="L13" s="23">
        <v>0</v>
      </c>
      <c r="M13" s="12" t="s">
        <v>13</v>
      </c>
    </row>
    <row r="14" spans="1:13" x14ac:dyDescent="0.3">
      <c r="A14" s="6"/>
      <c r="B14" s="6"/>
      <c r="C14" s="6"/>
      <c r="D14" s="6"/>
      <c r="E14" s="6"/>
      <c r="F14" s="6"/>
      <c r="G14" s="6"/>
      <c r="H14" s="6"/>
      <c r="I14" s="6"/>
      <c r="J14" s="6"/>
      <c r="K14" s="6"/>
      <c r="L14" s="6"/>
      <c r="M14" s="6"/>
    </row>
    <row r="15" spans="1:13" ht="29.25" customHeight="1" x14ac:dyDescent="0.3">
      <c r="A15" s="13" t="s">
        <v>14</v>
      </c>
      <c r="B15" s="14"/>
      <c r="C15" s="14"/>
      <c r="D15" s="14"/>
      <c r="E15" s="14"/>
      <c r="F15" s="14"/>
      <c r="G15" s="14"/>
      <c r="H15" s="14"/>
      <c r="I15" s="14"/>
      <c r="J15" s="14"/>
      <c r="K15" s="16"/>
      <c r="L15" s="16"/>
      <c r="M15" s="17"/>
    </row>
    <row r="16" spans="1:13" ht="27.75" customHeight="1" x14ac:dyDescent="0.3">
      <c r="A16" s="95" t="s">
        <v>15</v>
      </c>
      <c r="B16" s="96"/>
      <c r="C16" s="96"/>
      <c r="D16" s="96"/>
      <c r="E16" s="96"/>
      <c r="F16" s="96"/>
      <c r="G16" s="96"/>
      <c r="H16" s="96"/>
      <c r="I16" s="96"/>
      <c r="J16" s="96"/>
      <c r="K16" s="11"/>
      <c r="L16" s="78">
        <f>L13*3%</f>
        <v>0</v>
      </c>
      <c r="M16" s="12" t="s">
        <v>13</v>
      </c>
    </row>
    <row r="17" spans="1:13" x14ac:dyDescent="0.3">
      <c r="A17" s="6"/>
      <c r="B17" s="6"/>
      <c r="C17" s="6"/>
      <c r="D17" s="6"/>
      <c r="E17" s="6"/>
      <c r="F17" s="6"/>
      <c r="G17" s="6"/>
      <c r="H17" s="6"/>
      <c r="I17" s="6"/>
      <c r="J17" s="6"/>
      <c r="K17" s="6"/>
      <c r="L17" s="6"/>
      <c r="M17" s="6"/>
    </row>
    <row r="18" spans="1:13" x14ac:dyDescent="0.3">
      <c r="A18" s="6"/>
      <c r="B18" s="6"/>
      <c r="C18" s="6"/>
      <c r="D18" s="6"/>
      <c r="E18" s="6"/>
      <c r="F18" s="6"/>
      <c r="G18" s="6"/>
      <c r="H18" s="6"/>
      <c r="I18" s="6"/>
      <c r="J18" s="6"/>
      <c r="K18" s="6"/>
      <c r="L18" s="6"/>
      <c r="M18" s="6"/>
    </row>
    <row r="19" spans="1:13" x14ac:dyDescent="0.3">
      <c r="A19" s="7" t="s">
        <v>16</v>
      </c>
      <c r="B19" s="6"/>
      <c r="C19" s="6"/>
      <c r="D19" s="6"/>
      <c r="E19" s="6"/>
      <c r="F19" s="6"/>
      <c r="G19" s="82"/>
      <c r="H19" s="6"/>
      <c r="I19" s="6"/>
      <c r="J19" s="6"/>
      <c r="K19" s="6"/>
      <c r="L19" s="6"/>
      <c r="M19" s="6"/>
    </row>
    <row r="20" spans="1:13" x14ac:dyDescent="0.3">
      <c r="A20" s="6"/>
      <c r="B20" s="6"/>
      <c r="C20" s="6"/>
      <c r="D20" s="6"/>
      <c r="E20" s="6"/>
      <c r="F20" s="6"/>
      <c r="G20" s="6"/>
      <c r="H20" s="6"/>
      <c r="I20" s="6"/>
      <c r="J20" s="6"/>
      <c r="K20" s="6"/>
      <c r="L20" s="6"/>
      <c r="M20" s="6"/>
    </row>
    <row r="21" spans="1:13" x14ac:dyDescent="0.3">
      <c r="A21" s="6"/>
      <c r="B21" s="6"/>
      <c r="C21" s="6"/>
      <c r="D21" s="6"/>
      <c r="E21" s="6"/>
      <c r="F21" s="6"/>
      <c r="G21" s="6"/>
      <c r="H21" s="6"/>
      <c r="I21" s="6"/>
      <c r="J21" s="6"/>
      <c r="K21" s="6"/>
      <c r="L21" s="6"/>
      <c r="M21" s="6"/>
    </row>
    <row r="22" spans="1:13" ht="14.7" customHeight="1" x14ac:dyDescent="0.3"/>
    <row r="28" spans="1:13" x14ac:dyDescent="0.3">
      <c r="C28" s="5"/>
      <c r="D28" s="5"/>
      <c r="E28" s="5"/>
      <c r="F28" s="5"/>
      <c r="G28" s="5"/>
      <c r="H28" s="5"/>
      <c r="I28" s="5"/>
      <c r="J28" s="5"/>
      <c r="K28" s="3"/>
      <c r="L28" s="3"/>
      <c r="M28" s="3"/>
    </row>
  </sheetData>
  <mergeCells count="8">
    <mergeCell ref="A8:M8"/>
    <mergeCell ref="A9:M9"/>
    <mergeCell ref="A16:J16"/>
    <mergeCell ref="A1:M1"/>
    <mergeCell ref="B2:M2"/>
    <mergeCell ref="B3:M3"/>
    <mergeCell ref="B4:M4"/>
    <mergeCell ref="A5:L5"/>
  </mergeCells>
  <pageMargins left="0.98" right="0.43000000000000005" top="0.78634259259259254" bottom="1.0236220472440944" header="0.2" footer="0.19685039370078741"/>
  <pageSetup paperSize="9" scale="70" fitToHeight="0" orientation="landscape" r:id="rId1"/>
  <headerFooter>
    <oddHeader>&amp;L&amp;"Verdana,Standard"&amp;16&amp;K0069B4
Erläuterung Maßnahmenkatalog Biodiversität&amp;R&amp;"System Font,Standard"&amp;10&amp;K000000&amp;G</oddHeader>
    <oddFooter xml:space="preserve">&amp;L&amp;"Verdana,Fett"&amp;9&amp;K0070C0FIN Erzeugung Anlage 4.2 
&amp;"Verdana,Standard"Maßnahmenkatalog Biodiversität &amp;R&amp;"Verdana,Standard"&amp;7
Version: 01.01.2025
&amp;"Verdana,Fett"Seite &amp;P von &amp;N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9F1F-F419-4193-B12F-3F6FA7689619}">
  <sheetPr>
    <pageSetUpPr fitToPage="1"/>
  </sheetPr>
  <dimension ref="A1:L27"/>
  <sheetViews>
    <sheetView showGridLines="0" view="pageLayout" workbookViewId="0">
      <selection activeCell="I46" sqref="I46"/>
    </sheetView>
  </sheetViews>
  <sheetFormatPr baseColWidth="10" defaultColWidth="11.44140625" defaultRowHeight="14.4" x14ac:dyDescent="0.3"/>
  <cols>
    <col min="1" max="1" width="4.33203125" customWidth="1"/>
    <col min="2" max="2" width="19.5546875" customWidth="1"/>
    <col min="3" max="3" width="33.44140625" customWidth="1"/>
    <col min="4" max="4" width="16.5546875" style="43" customWidth="1"/>
    <col min="5" max="5" width="24.33203125" customWidth="1"/>
    <col min="6" max="6" width="14.5546875" customWidth="1"/>
    <col min="7" max="7" width="16.44140625" customWidth="1"/>
    <col min="8" max="8" width="32.33203125" customWidth="1"/>
    <col min="9" max="10" width="12.33203125" customWidth="1"/>
    <col min="11" max="11" width="15.44140625" customWidth="1"/>
    <col min="12" max="12" width="3.44140625" hidden="1" customWidth="1"/>
    <col min="13" max="13" width="17.44140625" customWidth="1"/>
  </cols>
  <sheetData>
    <row r="1" spans="1:12" ht="35.25" customHeight="1" x14ac:dyDescent="0.3">
      <c r="A1" s="102" t="s">
        <v>17</v>
      </c>
      <c r="B1" s="102"/>
      <c r="C1" s="102"/>
      <c r="D1" s="102"/>
      <c r="E1" s="102"/>
      <c r="F1" s="102"/>
      <c r="G1" s="102"/>
      <c r="H1" s="102"/>
      <c r="I1" s="102"/>
      <c r="J1" s="102"/>
      <c r="K1" s="102"/>
      <c r="L1" s="102"/>
    </row>
    <row r="2" spans="1:12" ht="88.2" customHeight="1" x14ac:dyDescent="0.3">
      <c r="A2" s="63" t="s">
        <v>18</v>
      </c>
      <c r="B2" s="63" t="s">
        <v>19</v>
      </c>
      <c r="C2" s="63" t="s">
        <v>173</v>
      </c>
      <c r="D2" s="64" t="s">
        <v>20</v>
      </c>
      <c r="E2" s="63" t="s">
        <v>21</v>
      </c>
      <c r="F2" s="63" t="s">
        <v>22</v>
      </c>
      <c r="G2" s="63" t="s">
        <v>23</v>
      </c>
      <c r="H2" s="63" t="s">
        <v>24</v>
      </c>
      <c r="I2" s="103" t="s">
        <v>25</v>
      </c>
      <c r="J2" s="103"/>
      <c r="K2" s="103"/>
      <c r="L2" s="103"/>
    </row>
    <row r="3" spans="1:12" ht="55.5" customHeight="1" x14ac:dyDescent="0.3">
      <c r="A3" s="25">
        <v>1</v>
      </c>
      <c r="B3" s="26" t="s">
        <v>26</v>
      </c>
      <c r="C3" s="27" t="s">
        <v>174</v>
      </c>
      <c r="D3" s="41" t="s">
        <v>27</v>
      </c>
      <c r="E3" s="29"/>
      <c r="F3" s="29"/>
      <c r="G3" s="30" t="str">
        <f>IF(E3&gt;=0.1,"x","")</f>
        <v/>
      </c>
      <c r="H3" s="31"/>
      <c r="I3" s="104"/>
      <c r="J3" s="104"/>
      <c r="K3" s="104"/>
      <c r="L3" s="104"/>
    </row>
    <row r="4" spans="1:12" ht="57" customHeight="1" x14ac:dyDescent="0.3">
      <c r="A4" s="25" t="s">
        <v>28</v>
      </c>
      <c r="B4" s="26" t="s">
        <v>29</v>
      </c>
      <c r="C4" s="35" t="s">
        <v>175</v>
      </c>
      <c r="D4" s="41" t="s">
        <v>27</v>
      </c>
      <c r="E4" s="29"/>
      <c r="F4" s="29"/>
      <c r="G4" s="30" t="str">
        <f>IF(E4&gt;=0.1,"x","")</f>
        <v/>
      </c>
      <c r="H4" s="33"/>
      <c r="I4" s="99"/>
      <c r="J4" s="99"/>
      <c r="K4" s="99"/>
      <c r="L4" s="99"/>
    </row>
    <row r="5" spans="1:12" ht="51" customHeight="1" x14ac:dyDescent="0.3">
      <c r="A5" s="25" t="s">
        <v>30</v>
      </c>
      <c r="B5" s="26" t="s">
        <v>31</v>
      </c>
      <c r="C5" s="35" t="s">
        <v>176</v>
      </c>
      <c r="D5" s="41" t="s">
        <v>27</v>
      </c>
      <c r="E5" s="29"/>
      <c r="F5" s="29"/>
      <c r="G5" s="30" t="str">
        <f t="shared" ref="G5:G25" si="0">IF(E5&gt;=0.1,"x","")</f>
        <v/>
      </c>
      <c r="H5" s="33"/>
      <c r="I5" s="99"/>
      <c r="J5" s="99"/>
      <c r="K5" s="99"/>
      <c r="L5" s="99"/>
    </row>
    <row r="6" spans="1:12" ht="38.25" customHeight="1" x14ac:dyDescent="0.3">
      <c r="A6" s="25">
        <v>3</v>
      </c>
      <c r="B6" s="26" t="s">
        <v>32</v>
      </c>
      <c r="C6" s="32" t="s">
        <v>177</v>
      </c>
      <c r="D6" s="41" t="s">
        <v>27</v>
      </c>
      <c r="E6" s="29"/>
      <c r="F6" s="29"/>
      <c r="G6" s="30" t="str">
        <f t="shared" si="0"/>
        <v/>
      </c>
      <c r="H6" s="33"/>
      <c r="I6" s="99"/>
      <c r="J6" s="99"/>
      <c r="K6" s="99"/>
      <c r="L6" s="99"/>
    </row>
    <row r="7" spans="1:12" ht="84.45" customHeight="1" x14ac:dyDescent="0.3">
      <c r="A7" s="25">
        <v>4</v>
      </c>
      <c r="B7" s="26" t="s">
        <v>33</v>
      </c>
      <c r="C7" s="35" t="s">
        <v>178</v>
      </c>
      <c r="D7" s="41" t="s">
        <v>34</v>
      </c>
      <c r="E7" s="29"/>
      <c r="F7" s="29"/>
      <c r="G7" s="30" t="str">
        <f>IF(E7&gt;=0.03,"x","")</f>
        <v/>
      </c>
      <c r="H7" s="34"/>
      <c r="I7" s="99"/>
      <c r="J7" s="99"/>
      <c r="K7" s="99"/>
      <c r="L7" s="99"/>
    </row>
    <row r="8" spans="1:12" ht="109.8" x14ac:dyDescent="0.3">
      <c r="A8" s="25">
        <v>5</v>
      </c>
      <c r="B8" s="26" t="s">
        <v>35</v>
      </c>
      <c r="C8" s="27" t="s">
        <v>179</v>
      </c>
      <c r="D8" s="41" t="s">
        <v>27</v>
      </c>
      <c r="E8" s="29"/>
      <c r="F8" s="29"/>
      <c r="G8" s="30" t="str">
        <f t="shared" si="0"/>
        <v/>
      </c>
      <c r="H8" s="34"/>
      <c r="I8" s="99"/>
      <c r="J8" s="99"/>
      <c r="K8" s="99"/>
      <c r="L8" s="99"/>
    </row>
    <row r="9" spans="1:12" ht="58.5" customHeight="1" x14ac:dyDescent="0.3">
      <c r="A9" s="25">
        <v>6</v>
      </c>
      <c r="B9" s="26" t="s">
        <v>36</v>
      </c>
      <c r="C9" s="27" t="s">
        <v>37</v>
      </c>
      <c r="D9" s="41" t="s">
        <v>27</v>
      </c>
      <c r="E9" s="29"/>
      <c r="F9" s="29"/>
      <c r="G9" s="30" t="str">
        <f t="shared" si="0"/>
        <v/>
      </c>
      <c r="H9" s="34"/>
      <c r="I9" s="99"/>
      <c r="J9" s="99"/>
      <c r="K9" s="99"/>
      <c r="L9" s="99"/>
    </row>
    <row r="10" spans="1:12" ht="57" x14ac:dyDescent="0.3">
      <c r="A10" s="25">
        <v>7</v>
      </c>
      <c r="B10" s="36" t="s">
        <v>38</v>
      </c>
      <c r="C10" s="35" t="s">
        <v>170</v>
      </c>
      <c r="D10" s="41" t="s">
        <v>39</v>
      </c>
      <c r="E10" s="29"/>
      <c r="F10" s="29"/>
      <c r="G10" s="30" t="str">
        <f>IF(E10&gt;=0.2,"x","")</f>
        <v/>
      </c>
      <c r="H10" s="34"/>
      <c r="I10" s="99"/>
      <c r="J10" s="99"/>
      <c r="K10" s="99"/>
      <c r="L10" s="99"/>
    </row>
    <row r="11" spans="1:12" ht="55.5" customHeight="1" x14ac:dyDescent="0.3">
      <c r="A11" s="25">
        <v>8</v>
      </c>
      <c r="B11" s="26" t="s">
        <v>40</v>
      </c>
      <c r="C11" s="32" t="s">
        <v>41</v>
      </c>
      <c r="D11" s="41" t="s">
        <v>27</v>
      </c>
      <c r="E11" s="29"/>
      <c r="F11" s="29"/>
      <c r="G11" s="30" t="str">
        <f t="shared" si="0"/>
        <v/>
      </c>
      <c r="H11" s="34"/>
      <c r="I11" s="99"/>
      <c r="J11" s="99"/>
      <c r="K11" s="99"/>
      <c r="L11" s="99"/>
    </row>
    <row r="12" spans="1:12" ht="45.6" x14ac:dyDescent="0.3">
      <c r="A12" s="25">
        <v>9</v>
      </c>
      <c r="B12" s="26" t="s">
        <v>42</v>
      </c>
      <c r="C12" s="35" t="s">
        <v>180</v>
      </c>
      <c r="D12" s="41" t="s">
        <v>27</v>
      </c>
      <c r="E12" s="29"/>
      <c r="F12" s="29"/>
      <c r="G12" s="30" t="str">
        <f t="shared" si="0"/>
        <v/>
      </c>
      <c r="H12" s="34"/>
      <c r="I12" s="99"/>
      <c r="J12" s="99"/>
      <c r="K12" s="99"/>
      <c r="L12" s="99"/>
    </row>
    <row r="13" spans="1:12" ht="80.25" customHeight="1" x14ac:dyDescent="0.3">
      <c r="A13" s="25">
        <v>10</v>
      </c>
      <c r="B13" s="26" t="s">
        <v>43</v>
      </c>
      <c r="C13" s="32" t="s">
        <v>44</v>
      </c>
      <c r="D13" s="41" t="s">
        <v>27</v>
      </c>
      <c r="E13" s="29"/>
      <c r="F13" s="29"/>
      <c r="G13" s="30" t="str">
        <f t="shared" si="0"/>
        <v/>
      </c>
      <c r="H13" s="34"/>
      <c r="I13" s="99"/>
      <c r="J13" s="99"/>
      <c r="K13" s="99"/>
      <c r="L13" s="99"/>
    </row>
    <row r="14" spans="1:12" ht="32.25" customHeight="1" x14ac:dyDescent="0.3">
      <c r="A14" s="25" t="s">
        <v>45</v>
      </c>
      <c r="B14" s="26" t="s">
        <v>46</v>
      </c>
      <c r="C14" s="32" t="s">
        <v>47</v>
      </c>
      <c r="D14" s="41" t="s">
        <v>48</v>
      </c>
      <c r="E14" s="29"/>
      <c r="F14" s="29"/>
      <c r="G14" s="30" t="str">
        <f>IF(E14&gt;=0.04,"x","")</f>
        <v/>
      </c>
      <c r="H14" s="34"/>
      <c r="I14" s="99"/>
      <c r="J14" s="99"/>
      <c r="K14" s="99"/>
      <c r="L14" s="99"/>
    </row>
    <row r="15" spans="1:12" ht="71.25" customHeight="1" x14ac:dyDescent="0.3">
      <c r="A15" s="25" t="s">
        <v>49</v>
      </c>
      <c r="B15" s="36" t="s">
        <v>50</v>
      </c>
      <c r="C15" s="35" t="s">
        <v>181</v>
      </c>
      <c r="D15" s="41" t="s">
        <v>51</v>
      </c>
      <c r="E15" s="29"/>
      <c r="F15" s="29"/>
      <c r="G15" s="30" t="str">
        <f>IF(E15&gt;=0.5,"x","")</f>
        <v/>
      </c>
      <c r="H15" s="34"/>
      <c r="I15" s="99"/>
      <c r="J15" s="99"/>
      <c r="K15" s="99"/>
      <c r="L15" s="99"/>
    </row>
    <row r="16" spans="1:12" ht="45.75" customHeight="1" x14ac:dyDescent="0.3">
      <c r="A16" s="25">
        <v>12</v>
      </c>
      <c r="B16" s="26" t="s">
        <v>167</v>
      </c>
      <c r="C16" s="35" t="s">
        <v>52</v>
      </c>
      <c r="D16" s="41" t="s">
        <v>27</v>
      </c>
      <c r="E16" s="29"/>
      <c r="F16" s="29"/>
      <c r="G16" s="30" t="str">
        <f t="shared" si="0"/>
        <v/>
      </c>
      <c r="H16" s="33"/>
      <c r="I16" s="99"/>
      <c r="J16" s="99"/>
      <c r="K16" s="99"/>
      <c r="L16" s="99"/>
    </row>
    <row r="17" spans="1:12" ht="57.75" customHeight="1" x14ac:dyDescent="0.3">
      <c r="A17" s="25">
        <v>13</v>
      </c>
      <c r="B17" s="26" t="s">
        <v>53</v>
      </c>
      <c r="C17" s="28" t="s">
        <v>54</v>
      </c>
      <c r="D17" s="41" t="s">
        <v>27</v>
      </c>
      <c r="E17" s="29"/>
      <c r="F17" s="29"/>
      <c r="G17" s="30" t="str">
        <f t="shared" si="0"/>
        <v/>
      </c>
      <c r="H17" s="34"/>
      <c r="I17" s="99"/>
      <c r="J17" s="99"/>
      <c r="K17" s="99"/>
      <c r="L17" s="99"/>
    </row>
    <row r="18" spans="1:12" ht="68.400000000000006" x14ac:dyDescent="0.3">
      <c r="A18" s="25">
        <v>14</v>
      </c>
      <c r="B18" s="83" t="s">
        <v>166</v>
      </c>
      <c r="C18" s="83" t="s">
        <v>182</v>
      </c>
      <c r="D18" s="42" t="s">
        <v>183</v>
      </c>
      <c r="E18" s="29"/>
      <c r="F18" s="29"/>
      <c r="G18" s="30" t="str">
        <f t="shared" si="0"/>
        <v/>
      </c>
      <c r="H18" s="29"/>
      <c r="I18" s="99"/>
      <c r="J18" s="99"/>
      <c r="K18" s="99"/>
      <c r="L18" s="99"/>
    </row>
    <row r="19" spans="1:12" ht="42" customHeight="1" x14ac:dyDescent="0.3">
      <c r="A19" s="25" t="s">
        <v>55</v>
      </c>
      <c r="B19" s="26" t="s">
        <v>56</v>
      </c>
      <c r="C19" s="35" t="s">
        <v>57</v>
      </c>
      <c r="D19" s="41" t="s">
        <v>27</v>
      </c>
      <c r="E19" s="29"/>
      <c r="F19" s="29"/>
      <c r="G19" s="30" t="str">
        <f t="shared" si="0"/>
        <v/>
      </c>
      <c r="H19" s="34"/>
      <c r="I19" s="99"/>
      <c r="J19" s="99"/>
      <c r="K19" s="99"/>
      <c r="L19" s="99"/>
    </row>
    <row r="20" spans="1:12" ht="30.75" customHeight="1" x14ac:dyDescent="0.3">
      <c r="A20" s="25" t="s">
        <v>58</v>
      </c>
      <c r="B20" s="26" t="s">
        <v>59</v>
      </c>
      <c r="C20" s="35" t="s">
        <v>60</v>
      </c>
      <c r="D20" s="41" t="s">
        <v>27</v>
      </c>
      <c r="E20" s="29"/>
      <c r="F20" s="29"/>
      <c r="G20" s="30" t="str">
        <f t="shared" si="0"/>
        <v/>
      </c>
      <c r="H20" s="34"/>
      <c r="I20" s="99"/>
      <c r="J20" s="99"/>
      <c r="K20" s="99"/>
      <c r="L20" s="99"/>
    </row>
    <row r="21" spans="1:12" ht="55.5" customHeight="1" x14ac:dyDescent="0.3">
      <c r="A21" s="25">
        <v>16</v>
      </c>
      <c r="B21" s="26" t="s">
        <v>61</v>
      </c>
      <c r="C21" s="28" t="s">
        <v>62</v>
      </c>
      <c r="D21" s="41" t="s">
        <v>34</v>
      </c>
      <c r="E21" s="29"/>
      <c r="F21" s="29"/>
      <c r="G21" s="30" t="str">
        <f>IF(E21&gt;=0.03,"x","")</f>
        <v/>
      </c>
      <c r="H21" s="34"/>
      <c r="I21" s="99"/>
      <c r="J21" s="99"/>
      <c r="K21" s="99"/>
      <c r="L21" s="99"/>
    </row>
    <row r="22" spans="1:12" ht="34.200000000000003" x14ac:dyDescent="0.3">
      <c r="A22" s="25" t="s">
        <v>63</v>
      </c>
      <c r="B22" s="26" t="s">
        <v>64</v>
      </c>
      <c r="C22" s="28" t="s">
        <v>65</v>
      </c>
      <c r="D22" s="41" t="s">
        <v>66</v>
      </c>
      <c r="E22" s="29"/>
      <c r="F22" s="29"/>
      <c r="G22" s="30" t="str">
        <f t="shared" si="0"/>
        <v/>
      </c>
      <c r="H22" s="34"/>
      <c r="I22" s="99"/>
      <c r="J22" s="99"/>
      <c r="K22" s="99"/>
      <c r="L22" s="99"/>
    </row>
    <row r="23" spans="1:12" ht="57" x14ac:dyDescent="0.3">
      <c r="A23" s="25" t="s">
        <v>67</v>
      </c>
      <c r="B23" s="26" t="s">
        <v>68</v>
      </c>
      <c r="C23" s="28" t="s">
        <v>69</v>
      </c>
      <c r="D23" s="41" t="s">
        <v>27</v>
      </c>
      <c r="E23" s="29"/>
      <c r="F23" s="29"/>
      <c r="G23" s="30" t="str">
        <f t="shared" si="0"/>
        <v/>
      </c>
      <c r="H23" s="34"/>
      <c r="I23" s="99"/>
      <c r="J23" s="99"/>
      <c r="K23" s="99"/>
      <c r="L23" s="99"/>
    </row>
    <row r="24" spans="1:12" ht="79.8" x14ac:dyDescent="0.3">
      <c r="A24" s="25">
        <v>18</v>
      </c>
      <c r="B24" s="36" t="s">
        <v>70</v>
      </c>
      <c r="C24" s="28" t="s">
        <v>71</v>
      </c>
      <c r="D24" s="41" t="s">
        <v>72</v>
      </c>
      <c r="E24" s="29"/>
      <c r="F24" s="29"/>
      <c r="G24" s="30" t="str">
        <f t="shared" si="0"/>
        <v/>
      </c>
      <c r="H24" s="34"/>
      <c r="I24" s="99"/>
      <c r="J24" s="99"/>
      <c r="K24" s="99"/>
      <c r="L24" s="99"/>
    </row>
    <row r="25" spans="1:12" ht="108" customHeight="1" x14ac:dyDescent="0.3">
      <c r="A25" s="25">
        <v>19</v>
      </c>
      <c r="B25" s="26" t="s">
        <v>73</v>
      </c>
      <c r="C25" s="32" t="s">
        <v>74</v>
      </c>
      <c r="D25" s="45" t="s">
        <v>75</v>
      </c>
      <c r="E25" s="29"/>
      <c r="F25" s="29"/>
      <c r="G25" s="30" t="str">
        <f t="shared" si="0"/>
        <v/>
      </c>
      <c r="H25" s="29"/>
      <c r="I25" s="99"/>
      <c r="J25" s="99"/>
      <c r="K25" s="99"/>
      <c r="L25" s="99"/>
    </row>
    <row r="26" spans="1:12" ht="40.200000000000003" customHeight="1" x14ac:dyDescent="0.3">
      <c r="A26" s="100" t="s">
        <v>76</v>
      </c>
      <c r="B26" s="100"/>
      <c r="C26" s="100"/>
      <c r="D26" s="100"/>
      <c r="E26" s="76">
        <f>SUM(Formeln!B3:B25)</f>
        <v>0</v>
      </c>
      <c r="F26" s="37"/>
      <c r="G26" s="37"/>
      <c r="H26" s="38"/>
      <c r="I26" s="101"/>
      <c r="J26" s="101"/>
      <c r="K26" s="101"/>
      <c r="L26" s="101"/>
    </row>
    <row r="27" spans="1:12" ht="48" customHeight="1" x14ac:dyDescent="0.3">
      <c r="A27" s="100" t="s">
        <v>77</v>
      </c>
      <c r="B27" s="100"/>
      <c r="C27" s="100"/>
      <c r="D27" s="100"/>
      <c r="E27" s="37"/>
      <c r="F27" s="37"/>
      <c r="G27" s="39">
        <f>COUNTIF(G3:G25, "x")</f>
        <v>0</v>
      </c>
      <c r="H27" s="37"/>
      <c r="I27" s="101"/>
      <c r="J27" s="101"/>
      <c r="K27" s="101"/>
      <c r="L27" s="101"/>
    </row>
  </sheetData>
  <mergeCells count="29">
    <mergeCell ref="I24:L24"/>
    <mergeCell ref="I13:L13"/>
    <mergeCell ref="I14:L14"/>
    <mergeCell ref="I15:L15"/>
    <mergeCell ref="I16:L16"/>
    <mergeCell ref="I17:L17"/>
    <mergeCell ref="I18:L18"/>
    <mergeCell ref="I23:L23"/>
    <mergeCell ref="I22:L22"/>
    <mergeCell ref="I12:L12"/>
    <mergeCell ref="A1:L1"/>
    <mergeCell ref="I19:L19"/>
    <mergeCell ref="I20:L20"/>
    <mergeCell ref="I21:L21"/>
    <mergeCell ref="I2:L2"/>
    <mergeCell ref="I3:L3"/>
    <mergeCell ref="I4:L4"/>
    <mergeCell ref="I5:L5"/>
    <mergeCell ref="I6:L6"/>
    <mergeCell ref="I7:L7"/>
    <mergeCell ref="I8:L8"/>
    <mergeCell ref="I9:L9"/>
    <mergeCell ref="I10:L10"/>
    <mergeCell ref="I11:L11"/>
    <mergeCell ref="I25:L25"/>
    <mergeCell ref="A26:D26"/>
    <mergeCell ref="I26:L26"/>
    <mergeCell ref="A27:D27"/>
    <mergeCell ref="I27:L27"/>
  </mergeCells>
  <pageMargins left="0.98425196850393704" right="0.43307086614173229" top="0.83125000000000004" bottom="1.0236220472440944" header="0.19685039370078741" footer="0.19685039370078741"/>
  <pageSetup paperSize="9" scale="64" fitToHeight="0" orientation="landscape" r:id="rId1"/>
  <headerFooter>
    <oddHeader>&amp;L&amp;"Verdana,Standard"&amp;16&amp;K0069B4
Kategorie 1: Maßnahmen auf Produktionsflächen &amp;R&amp;"System Font,Standard"&amp;10&amp;K000000&amp;G</oddHeader>
    <oddFooter xml:space="preserve">&amp;L&amp;"Verdana,Fett"&amp;9&amp;K0069B4FIN Erzeugung Anlage 4.2 
&amp;"Verdana,Standard"Maßnahmenkatalog Biodiversität &amp;C&amp;"Verdana,Standard"&amp;9Kategorie 1&amp;R&amp;"Verdana,Standard"&amp;9
Version: 01.01.2025
&amp;"Verdana,Fett"Seite &amp;P von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650E-3A90-4DF0-B9AB-69460FEBCBB2}">
  <sheetPr>
    <pageSetUpPr fitToPage="1"/>
  </sheetPr>
  <dimension ref="A1:L24"/>
  <sheetViews>
    <sheetView showGridLines="0" tabSelected="1" view="pageLayout" topLeftCell="A12" zoomScale="80" zoomScalePageLayoutView="80" workbookViewId="0">
      <selection activeCell="E18" sqref="E18"/>
    </sheetView>
  </sheetViews>
  <sheetFormatPr baseColWidth="10" defaultColWidth="11.44140625" defaultRowHeight="14.4" x14ac:dyDescent="0.3"/>
  <cols>
    <col min="1" max="1" width="5.6640625" style="3" customWidth="1"/>
    <col min="2" max="2" width="43.44140625" style="3" customWidth="1"/>
    <col min="3" max="3" width="47.44140625" style="3" customWidth="1"/>
    <col min="4" max="4" width="15.44140625" style="44" customWidth="1"/>
    <col min="5" max="5" width="22.6640625" style="3" customWidth="1"/>
    <col min="6" max="6" width="18.33203125" style="3" customWidth="1"/>
    <col min="7" max="7" width="20.6640625" style="3" customWidth="1"/>
    <col min="8" max="8" width="41.6640625" style="3" customWidth="1"/>
    <col min="9" max="10" width="12.33203125" style="3" customWidth="1"/>
    <col min="11" max="11" width="12.44140625" style="3" customWidth="1"/>
    <col min="12" max="12" width="16.5546875" style="3" hidden="1" customWidth="1"/>
    <col min="13" max="13" width="17.44140625" customWidth="1"/>
  </cols>
  <sheetData>
    <row r="1" spans="1:12" ht="36" customHeight="1" x14ac:dyDescent="0.3">
      <c r="A1" s="108" t="s">
        <v>78</v>
      </c>
      <c r="B1" s="108"/>
      <c r="C1" s="108"/>
      <c r="D1" s="108"/>
      <c r="E1" s="108"/>
      <c r="F1" s="108"/>
      <c r="G1" s="108"/>
      <c r="H1" s="108"/>
      <c r="I1" s="108"/>
      <c r="J1" s="108"/>
      <c r="K1" s="108"/>
      <c r="L1" s="109"/>
    </row>
    <row r="2" spans="1:12" ht="81" customHeight="1" x14ac:dyDescent="0.3">
      <c r="A2" s="46" t="s">
        <v>18</v>
      </c>
      <c r="B2" s="24" t="s">
        <v>19</v>
      </c>
      <c r="C2" s="24" t="s">
        <v>79</v>
      </c>
      <c r="D2" s="40" t="s">
        <v>20</v>
      </c>
      <c r="E2" s="24" t="s">
        <v>80</v>
      </c>
      <c r="F2" s="24" t="s">
        <v>22</v>
      </c>
      <c r="G2" s="24" t="s">
        <v>81</v>
      </c>
      <c r="H2" s="24" t="s">
        <v>82</v>
      </c>
      <c r="I2" s="111" t="s">
        <v>83</v>
      </c>
      <c r="J2" s="111"/>
      <c r="K2" s="111"/>
      <c r="L2" s="112"/>
    </row>
    <row r="3" spans="1:12" ht="34.5" customHeight="1" x14ac:dyDescent="0.3">
      <c r="A3" s="48">
        <v>20</v>
      </c>
      <c r="B3" s="36" t="s">
        <v>84</v>
      </c>
      <c r="C3" s="28" t="s">
        <v>85</v>
      </c>
      <c r="D3" s="41" t="s">
        <v>86</v>
      </c>
      <c r="E3" s="29"/>
      <c r="F3" s="29"/>
      <c r="G3" s="30" t="str">
        <f>IF(E3&gt;=5,"x","")</f>
        <v/>
      </c>
      <c r="H3" s="29"/>
      <c r="I3" s="104"/>
      <c r="J3" s="104"/>
      <c r="K3" s="104"/>
      <c r="L3" s="110"/>
    </row>
    <row r="4" spans="1:12" ht="30.75" customHeight="1" x14ac:dyDescent="0.3">
      <c r="A4" s="48">
        <v>21</v>
      </c>
      <c r="B4" s="36" t="s">
        <v>87</v>
      </c>
      <c r="C4" s="28" t="s">
        <v>88</v>
      </c>
      <c r="D4" s="41" t="s">
        <v>89</v>
      </c>
      <c r="E4" s="29"/>
      <c r="F4" s="29"/>
      <c r="G4" s="30" t="str">
        <f t="shared" ref="G4:G5" si="0">IF(E4&gt;=5,"x","")</f>
        <v/>
      </c>
      <c r="H4" s="29"/>
      <c r="I4" s="104"/>
      <c r="J4" s="104"/>
      <c r="K4" s="104"/>
      <c r="L4" s="110"/>
    </row>
    <row r="5" spans="1:12" ht="36" customHeight="1" x14ac:dyDescent="0.3">
      <c r="A5" s="48">
        <v>22</v>
      </c>
      <c r="B5" s="26" t="s">
        <v>90</v>
      </c>
      <c r="C5" s="28" t="s">
        <v>91</v>
      </c>
      <c r="D5" s="41" t="s">
        <v>86</v>
      </c>
      <c r="E5" s="29"/>
      <c r="F5" s="29"/>
      <c r="G5" s="30" t="str">
        <f t="shared" si="0"/>
        <v/>
      </c>
      <c r="H5" s="29"/>
      <c r="I5" s="104"/>
      <c r="J5" s="104"/>
      <c r="K5" s="104"/>
      <c r="L5" s="110"/>
    </row>
    <row r="6" spans="1:12" ht="31.5" customHeight="1" x14ac:dyDescent="0.3">
      <c r="A6" s="48">
        <v>23</v>
      </c>
      <c r="B6" s="36" t="s">
        <v>92</v>
      </c>
      <c r="C6" s="28" t="s">
        <v>93</v>
      </c>
      <c r="D6" s="41" t="s">
        <v>94</v>
      </c>
      <c r="E6" s="29"/>
      <c r="F6" s="29"/>
      <c r="G6" s="30" t="str">
        <f>IF(E6&gt;=10,"x","")</f>
        <v/>
      </c>
      <c r="H6" s="29"/>
      <c r="I6" s="104"/>
      <c r="J6" s="104"/>
      <c r="K6" s="104"/>
      <c r="L6" s="110"/>
    </row>
    <row r="7" spans="1:12" ht="43.5" customHeight="1" x14ac:dyDescent="0.3">
      <c r="A7" s="48">
        <v>24</v>
      </c>
      <c r="B7" s="35" t="s">
        <v>95</v>
      </c>
      <c r="C7" s="28" t="s">
        <v>165</v>
      </c>
      <c r="D7" s="41" t="s">
        <v>96</v>
      </c>
      <c r="E7" s="29"/>
      <c r="F7" s="29"/>
      <c r="G7" s="30" t="str">
        <f>IF(E7&gt;=20,"x","")</f>
        <v/>
      </c>
      <c r="H7" s="29"/>
      <c r="I7" s="104"/>
      <c r="J7" s="104"/>
      <c r="K7" s="104"/>
      <c r="L7" s="110"/>
    </row>
    <row r="8" spans="1:12" ht="40.5" customHeight="1" x14ac:dyDescent="0.3">
      <c r="A8" s="48">
        <v>25</v>
      </c>
      <c r="B8" s="35" t="s">
        <v>97</v>
      </c>
      <c r="C8" s="28" t="s">
        <v>98</v>
      </c>
      <c r="D8" s="41" t="s">
        <v>99</v>
      </c>
      <c r="E8" s="29"/>
      <c r="F8" s="29"/>
      <c r="G8" s="30" t="str">
        <f>IF(E8&gt;=300,"x","")</f>
        <v/>
      </c>
      <c r="H8" s="29"/>
      <c r="I8" s="104"/>
      <c r="J8" s="104"/>
      <c r="K8" s="104"/>
      <c r="L8" s="110"/>
    </row>
    <row r="9" spans="1:12" ht="49.5" customHeight="1" x14ac:dyDescent="0.3">
      <c r="A9" s="48">
        <v>26</v>
      </c>
      <c r="B9" s="49" t="s">
        <v>100</v>
      </c>
      <c r="C9" s="28" t="s">
        <v>101</v>
      </c>
      <c r="D9" s="41" t="s">
        <v>94</v>
      </c>
      <c r="E9" s="29"/>
      <c r="F9" s="29"/>
      <c r="G9" s="30" t="str">
        <f>IF(E9&gt;=10,"x","")</f>
        <v/>
      </c>
      <c r="H9" s="29"/>
      <c r="I9" s="104"/>
      <c r="J9" s="104"/>
      <c r="K9" s="104"/>
      <c r="L9" s="110"/>
    </row>
    <row r="10" spans="1:12" ht="36" customHeight="1" x14ac:dyDescent="0.3">
      <c r="A10" s="48">
        <v>27</v>
      </c>
      <c r="B10" s="49" t="s">
        <v>102</v>
      </c>
      <c r="C10" s="28" t="s">
        <v>103</v>
      </c>
      <c r="D10" s="41" t="s">
        <v>94</v>
      </c>
      <c r="E10" s="29"/>
      <c r="F10" s="29"/>
      <c r="G10" s="30" t="str">
        <f t="shared" ref="G10:G11" si="1">IF(E10&gt;=10,"x","")</f>
        <v/>
      </c>
      <c r="H10" s="29"/>
      <c r="I10" s="104"/>
      <c r="J10" s="104"/>
      <c r="K10" s="104"/>
      <c r="L10" s="110"/>
    </row>
    <row r="11" spans="1:12" ht="47.25" customHeight="1" x14ac:dyDescent="0.3">
      <c r="A11" s="48">
        <v>28</v>
      </c>
      <c r="B11" s="28" t="s">
        <v>104</v>
      </c>
      <c r="C11" s="28" t="s">
        <v>105</v>
      </c>
      <c r="D11" s="41" t="s">
        <v>106</v>
      </c>
      <c r="E11" s="29"/>
      <c r="F11" s="29"/>
      <c r="G11" s="30" t="str">
        <f t="shared" si="1"/>
        <v/>
      </c>
      <c r="H11" s="29"/>
      <c r="I11" s="104"/>
      <c r="J11" s="104"/>
      <c r="K11" s="104"/>
      <c r="L11" s="110"/>
    </row>
    <row r="12" spans="1:12" ht="41.25" customHeight="1" x14ac:dyDescent="0.3">
      <c r="A12" s="48">
        <v>29</v>
      </c>
      <c r="B12" s="28" t="s">
        <v>107</v>
      </c>
      <c r="C12" s="28" t="s">
        <v>108</v>
      </c>
      <c r="D12" s="45" t="s">
        <v>109</v>
      </c>
      <c r="E12" s="29"/>
      <c r="F12" s="29"/>
      <c r="G12" s="30" t="str">
        <f>IF(E12&gt;=300,"x","")</f>
        <v/>
      </c>
      <c r="H12" s="29"/>
      <c r="I12" s="104"/>
      <c r="J12" s="104"/>
      <c r="K12" s="104"/>
      <c r="L12" s="110"/>
    </row>
    <row r="13" spans="1:12" ht="48" customHeight="1" x14ac:dyDescent="0.3">
      <c r="A13" s="48">
        <v>30</v>
      </c>
      <c r="B13" s="28" t="s">
        <v>110</v>
      </c>
      <c r="C13" s="28" t="s">
        <v>111</v>
      </c>
      <c r="D13" s="45" t="s">
        <v>112</v>
      </c>
      <c r="E13" s="29"/>
      <c r="F13" s="29"/>
      <c r="G13" s="30" t="str">
        <f>IF(E13&gt;=4,"x","")</f>
        <v/>
      </c>
      <c r="H13" s="29"/>
      <c r="I13" s="104"/>
      <c r="J13" s="104"/>
      <c r="K13" s="104"/>
      <c r="L13" s="110"/>
    </row>
    <row r="14" spans="1:12" ht="25.5" customHeight="1" x14ac:dyDescent="0.3">
      <c r="A14" s="48">
        <v>31</v>
      </c>
      <c r="B14" s="49" t="s">
        <v>113</v>
      </c>
      <c r="C14" s="28" t="s">
        <v>114</v>
      </c>
      <c r="D14" s="41" t="s">
        <v>94</v>
      </c>
      <c r="E14" s="29"/>
      <c r="F14" s="29"/>
      <c r="G14" s="30" t="str">
        <f t="shared" ref="G14:G16" si="2">IF(E14&gt;=10,"x","")</f>
        <v/>
      </c>
      <c r="H14" s="29"/>
      <c r="I14" s="104"/>
      <c r="J14" s="104"/>
      <c r="K14" s="104"/>
      <c r="L14" s="110"/>
    </row>
    <row r="15" spans="1:12" ht="31.5" customHeight="1" x14ac:dyDescent="0.3">
      <c r="A15" s="48">
        <v>32</v>
      </c>
      <c r="B15" s="49" t="s">
        <v>115</v>
      </c>
      <c r="C15" s="28" t="s">
        <v>116</v>
      </c>
      <c r="D15" s="41" t="s">
        <v>94</v>
      </c>
      <c r="E15" s="29"/>
      <c r="F15" s="29"/>
      <c r="G15" s="30" t="str">
        <f t="shared" si="2"/>
        <v/>
      </c>
      <c r="H15" s="29"/>
      <c r="I15" s="104"/>
      <c r="J15" s="104"/>
      <c r="K15" s="104"/>
      <c r="L15" s="110"/>
    </row>
    <row r="16" spans="1:12" ht="42" customHeight="1" x14ac:dyDescent="0.3">
      <c r="A16" s="48">
        <v>33</v>
      </c>
      <c r="B16" s="49" t="s">
        <v>117</v>
      </c>
      <c r="C16" s="28" t="s">
        <v>118</v>
      </c>
      <c r="D16" s="41" t="s">
        <v>94</v>
      </c>
      <c r="E16" s="29"/>
      <c r="F16" s="29"/>
      <c r="G16" s="30" t="str">
        <f t="shared" si="2"/>
        <v/>
      </c>
      <c r="H16" s="29"/>
      <c r="I16" s="104"/>
      <c r="J16" s="104"/>
      <c r="K16" s="104"/>
      <c r="L16" s="110"/>
    </row>
    <row r="17" spans="1:12" ht="29.7" customHeight="1" x14ac:dyDescent="0.3">
      <c r="A17" s="105" t="s">
        <v>120</v>
      </c>
      <c r="B17" s="100"/>
      <c r="C17" s="100"/>
      <c r="D17" s="100"/>
      <c r="E17" s="50">
        <f>SUM(Formeln!B29:B42)*10</f>
        <v>0</v>
      </c>
      <c r="F17" s="37"/>
      <c r="G17" s="37"/>
      <c r="H17" s="37"/>
      <c r="I17" s="106"/>
      <c r="J17" s="106"/>
      <c r="K17" s="106"/>
      <c r="L17" s="107"/>
    </row>
    <row r="18" spans="1:12" ht="36" customHeight="1" x14ac:dyDescent="0.3">
      <c r="A18" s="105" t="s">
        <v>121</v>
      </c>
      <c r="B18" s="100"/>
      <c r="C18" s="100"/>
      <c r="D18" s="100"/>
      <c r="E18" s="50">
        <f>E17/10000</f>
        <v>0</v>
      </c>
      <c r="F18" s="37"/>
      <c r="G18" s="37"/>
      <c r="H18" s="37"/>
      <c r="I18" s="106"/>
      <c r="J18" s="106"/>
      <c r="K18" s="106"/>
      <c r="L18" s="107"/>
    </row>
    <row r="19" spans="1:12" ht="32.700000000000003" customHeight="1" x14ac:dyDescent="0.3">
      <c r="A19" s="105" t="s">
        <v>122</v>
      </c>
      <c r="B19" s="100"/>
      <c r="C19" s="100"/>
      <c r="D19" s="100"/>
      <c r="E19" s="76">
        <f>'Kategorie 1'!E26+E18</f>
        <v>0</v>
      </c>
      <c r="F19" s="37"/>
      <c r="G19" s="37"/>
      <c r="H19" s="37"/>
      <c r="I19" s="106"/>
      <c r="J19" s="106"/>
      <c r="K19" s="106"/>
      <c r="L19" s="107"/>
    </row>
    <row r="20" spans="1:12" ht="39.6" customHeight="1" x14ac:dyDescent="0.3">
      <c r="A20" s="105" t="s">
        <v>123</v>
      </c>
      <c r="B20" s="100"/>
      <c r="C20" s="100"/>
      <c r="D20" s="100"/>
      <c r="E20" s="51"/>
      <c r="F20" s="37"/>
      <c r="G20" s="39">
        <f>COUNTIF(G3:G16,"x")</f>
        <v>0</v>
      </c>
      <c r="H20" s="37"/>
      <c r="I20" s="106"/>
      <c r="J20" s="106"/>
      <c r="K20" s="106"/>
      <c r="L20" s="107"/>
    </row>
    <row r="23" spans="1:12" ht="51" customHeight="1" x14ac:dyDescent="0.3"/>
    <row r="24" spans="1:12" ht="54.75" customHeight="1" x14ac:dyDescent="0.3"/>
  </sheetData>
  <mergeCells count="24">
    <mergeCell ref="I9:L9"/>
    <mergeCell ref="I10:L10"/>
    <mergeCell ref="I11:L11"/>
    <mergeCell ref="I3:L3"/>
    <mergeCell ref="I4:L4"/>
    <mergeCell ref="I5:L5"/>
    <mergeCell ref="I6:L6"/>
    <mergeCell ref="I7:L7"/>
    <mergeCell ref="A20:D20"/>
    <mergeCell ref="I20:L20"/>
    <mergeCell ref="A1:L1"/>
    <mergeCell ref="A17:D17"/>
    <mergeCell ref="I17:L17"/>
    <mergeCell ref="A18:D18"/>
    <mergeCell ref="I18:L18"/>
    <mergeCell ref="A19:D19"/>
    <mergeCell ref="I19:L19"/>
    <mergeCell ref="I13:L13"/>
    <mergeCell ref="I14:L14"/>
    <mergeCell ref="I15:L15"/>
    <mergeCell ref="I16:L16"/>
    <mergeCell ref="I12:L12"/>
    <mergeCell ref="I2:L2"/>
    <mergeCell ref="I8:L8"/>
  </mergeCells>
  <pageMargins left="0.98425196850393704" right="0.43307086614173229" top="0.83912037037037035" bottom="0.60763888888888884" header="0.26620370370370372" footer="0.19685039370078741"/>
  <pageSetup paperSize="9" scale="51" fitToHeight="0" orientation="landscape" r:id="rId1"/>
  <headerFooter>
    <oddHeader>&amp;L&amp;"Verdana,Standard"&amp;16&amp;K0069B4
Kategorie 2: Kleinflächige/strukturanreichernde Maßnahmen         
&amp;R&amp;"System Font,Standard"&amp;10&amp;K000000&amp;G</oddHeader>
    <oddFooter>&amp;L&amp;"Verdana,Fett"&amp;9&amp;K0069B4FIN Erzeugung Anlage 4.2 &amp;"Verdana,Standard"
Maßnahmenkatalog Biodiversität &amp;C&amp;"Verdana,Standard"&amp;9Kategorie 2&amp;R&amp;"Verdana,Standard"&amp;9
Version: 01.01.2025
&amp;"Verdana,Fett"Seite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FD7B-51CA-4499-8DA5-CD6A544DB1DB}">
  <sheetPr>
    <pageSetUpPr fitToPage="1"/>
  </sheetPr>
  <dimension ref="A1:L16"/>
  <sheetViews>
    <sheetView showGridLines="0" view="pageLayout" topLeftCell="A10" workbookViewId="0">
      <selection activeCell="J18" sqref="J18"/>
    </sheetView>
  </sheetViews>
  <sheetFormatPr baseColWidth="10" defaultColWidth="11.44140625" defaultRowHeight="14.4" x14ac:dyDescent="0.3"/>
  <cols>
    <col min="1" max="1" width="4.6640625" customWidth="1"/>
    <col min="2" max="2" width="23.44140625" customWidth="1"/>
    <col min="3" max="3" width="32.6640625" customWidth="1"/>
    <col min="4" max="4" width="16.6640625" style="43" customWidth="1"/>
    <col min="5" max="5" width="29.33203125" customWidth="1"/>
    <col min="6" max="6" width="18.5546875" customWidth="1"/>
    <col min="7" max="7" width="16" style="43" customWidth="1"/>
    <col min="8" max="8" width="28.5546875" customWidth="1"/>
    <col min="9" max="10" width="12.33203125" customWidth="1"/>
    <col min="11" max="11" width="16.6640625" customWidth="1"/>
    <col min="12" max="12" width="16.5546875" hidden="1" customWidth="1"/>
    <col min="13" max="13" width="17.44140625" customWidth="1"/>
  </cols>
  <sheetData>
    <row r="1" spans="1:12" ht="35.1" customHeight="1" x14ac:dyDescent="0.3">
      <c r="A1" s="108" t="s">
        <v>78</v>
      </c>
      <c r="B1" s="113"/>
      <c r="C1" s="113"/>
      <c r="D1" s="113"/>
      <c r="E1" s="113"/>
      <c r="F1" s="113"/>
      <c r="G1" s="113"/>
      <c r="H1" s="113"/>
      <c r="I1" s="113"/>
      <c r="J1" s="113"/>
      <c r="K1" s="113"/>
      <c r="L1" s="114"/>
    </row>
    <row r="2" spans="1:12" ht="112.2" customHeight="1" x14ac:dyDescent="0.3">
      <c r="A2" s="24" t="s">
        <v>18</v>
      </c>
      <c r="B2" s="24" t="s">
        <v>19</v>
      </c>
      <c r="C2" s="24" t="s">
        <v>79</v>
      </c>
      <c r="D2" s="40" t="s">
        <v>124</v>
      </c>
      <c r="E2" s="24" t="s">
        <v>125</v>
      </c>
      <c r="F2" s="24" t="s">
        <v>22</v>
      </c>
      <c r="G2" s="40" t="s">
        <v>81</v>
      </c>
      <c r="H2" s="24" t="s">
        <v>82</v>
      </c>
      <c r="I2" s="111" t="s">
        <v>83</v>
      </c>
      <c r="J2" s="111"/>
      <c r="K2" s="111"/>
      <c r="L2" s="111"/>
    </row>
    <row r="3" spans="1:12" s="86" customFormat="1" ht="27.6" customHeight="1" x14ac:dyDescent="0.3">
      <c r="A3" s="26" t="s">
        <v>168</v>
      </c>
      <c r="B3" s="26" t="s">
        <v>169</v>
      </c>
      <c r="C3" s="26" t="s">
        <v>119</v>
      </c>
      <c r="D3" s="45" t="s">
        <v>171</v>
      </c>
      <c r="E3" s="87"/>
      <c r="F3" s="87"/>
      <c r="G3" s="85"/>
      <c r="H3" s="87"/>
      <c r="I3" s="87"/>
      <c r="J3" s="87"/>
      <c r="K3" s="87"/>
      <c r="L3" s="84"/>
    </row>
    <row r="4" spans="1:12" ht="71.099999999999994" customHeight="1" x14ac:dyDescent="0.3">
      <c r="A4" s="25">
        <v>35</v>
      </c>
      <c r="B4" s="26" t="s">
        <v>126</v>
      </c>
      <c r="C4" s="28" t="s">
        <v>127</v>
      </c>
      <c r="D4" s="41">
        <v>5</v>
      </c>
      <c r="E4" s="29"/>
      <c r="F4" s="29"/>
      <c r="G4" s="30" t="str">
        <f>IF(E4&gt;=5,"x","")</f>
        <v/>
      </c>
      <c r="H4" s="29"/>
      <c r="I4" s="104"/>
      <c r="J4" s="104"/>
      <c r="K4" s="104"/>
      <c r="L4" s="104"/>
    </row>
    <row r="5" spans="1:12" ht="25.2" customHeight="1" x14ac:dyDescent="0.3">
      <c r="A5" s="25">
        <v>36</v>
      </c>
      <c r="B5" s="36" t="s">
        <v>128</v>
      </c>
      <c r="C5" s="28" t="s">
        <v>129</v>
      </c>
      <c r="D5" s="41">
        <v>1</v>
      </c>
      <c r="E5" s="29"/>
      <c r="F5" s="29"/>
      <c r="G5" s="30" t="str">
        <f>IF(E5&gt;=1,"x","")</f>
        <v/>
      </c>
      <c r="H5" s="29"/>
      <c r="I5" s="104"/>
      <c r="J5" s="104"/>
      <c r="K5" s="104"/>
      <c r="L5" s="104"/>
    </row>
    <row r="6" spans="1:12" ht="51" customHeight="1" x14ac:dyDescent="0.3">
      <c r="A6" s="25">
        <v>37</v>
      </c>
      <c r="B6" s="36" t="s">
        <v>130</v>
      </c>
      <c r="C6" s="28" t="s">
        <v>131</v>
      </c>
      <c r="D6" s="41">
        <v>1</v>
      </c>
      <c r="E6" s="29"/>
      <c r="F6" s="29"/>
      <c r="G6" s="30" t="str">
        <f t="shared" ref="G6:G9" si="0">IF(E6&gt;=1,"x","")</f>
        <v/>
      </c>
      <c r="H6" s="29"/>
      <c r="I6" s="104"/>
      <c r="J6" s="104"/>
      <c r="K6" s="104"/>
      <c r="L6" s="104"/>
    </row>
    <row r="7" spans="1:12" ht="78" customHeight="1" x14ac:dyDescent="0.3">
      <c r="A7" s="25">
        <v>38</v>
      </c>
      <c r="B7" s="36" t="s">
        <v>132</v>
      </c>
      <c r="C7" s="28" t="s">
        <v>133</v>
      </c>
      <c r="D7" s="41">
        <v>1</v>
      </c>
      <c r="E7" s="29"/>
      <c r="F7" s="29"/>
      <c r="G7" s="30" t="str">
        <f t="shared" si="0"/>
        <v/>
      </c>
      <c r="H7" s="29"/>
      <c r="I7" s="104"/>
      <c r="J7" s="104"/>
      <c r="K7" s="104"/>
      <c r="L7" s="104"/>
    </row>
    <row r="8" spans="1:12" ht="46.5" customHeight="1" x14ac:dyDescent="0.3">
      <c r="A8" s="25">
        <v>39</v>
      </c>
      <c r="B8" s="35" t="s">
        <v>134</v>
      </c>
      <c r="C8" s="28" t="s">
        <v>135</v>
      </c>
      <c r="D8" s="41">
        <v>3</v>
      </c>
      <c r="E8" s="29"/>
      <c r="F8" s="29"/>
      <c r="G8" s="30" t="str">
        <f>IF(E8&gt;=3,"x","")</f>
        <v/>
      </c>
      <c r="H8" s="29"/>
      <c r="I8" s="104"/>
      <c r="J8" s="104"/>
      <c r="K8" s="104"/>
      <c r="L8" s="104"/>
    </row>
    <row r="9" spans="1:12" ht="71.099999999999994" customHeight="1" x14ac:dyDescent="0.3">
      <c r="A9" s="25">
        <v>40</v>
      </c>
      <c r="B9" s="35" t="s">
        <v>136</v>
      </c>
      <c r="C9" s="28" t="s">
        <v>137</v>
      </c>
      <c r="D9" s="41">
        <v>1</v>
      </c>
      <c r="E9" s="29"/>
      <c r="F9" s="29"/>
      <c r="G9" s="30" t="str">
        <f t="shared" si="0"/>
        <v/>
      </c>
      <c r="H9" s="29"/>
      <c r="I9" s="104"/>
      <c r="J9" s="104"/>
      <c r="K9" s="104"/>
      <c r="L9" s="104"/>
    </row>
    <row r="10" spans="1:12" ht="24" customHeight="1" x14ac:dyDescent="0.3">
      <c r="A10" s="100" t="s">
        <v>138</v>
      </c>
      <c r="B10" s="100"/>
      <c r="C10" s="100"/>
      <c r="D10" s="100"/>
      <c r="E10" s="50">
        <f>SUM(Formeln!B47:B52)</f>
        <v>0</v>
      </c>
      <c r="F10" s="52"/>
      <c r="G10" s="52"/>
      <c r="H10" s="37"/>
      <c r="I10" s="106"/>
      <c r="J10" s="106"/>
      <c r="K10" s="106"/>
      <c r="L10" s="106"/>
    </row>
    <row r="11" spans="1:12" ht="28.2" customHeight="1" x14ac:dyDescent="0.3">
      <c r="A11" s="100" t="s">
        <v>139</v>
      </c>
      <c r="B11" s="100"/>
      <c r="C11" s="100"/>
      <c r="D11" s="100"/>
      <c r="E11" s="52"/>
      <c r="F11" s="52"/>
      <c r="G11" s="54">
        <f>COUNTIF(G4:G9,"x")</f>
        <v>0</v>
      </c>
      <c r="H11" s="37"/>
      <c r="I11" s="106"/>
      <c r="J11" s="106"/>
      <c r="K11" s="106"/>
      <c r="L11" s="106"/>
    </row>
    <row r="12" spans="1:12" ht="25.5" customHeight="1" x14ac:dyDescent="0.3">
      <c r="A12" s="100" t="s">
        <v>140</v>
      </c>
      <c r="B12" s="100"/>
      <c r="C12" s="100"/>
      <c r="D12" s="100"/>
      <c r="E12" s="52"/>
      <c r="F12" s="52"/>
      <c r="G12" s="54">
        <f>'Kategorie 2'!G20+G11</f>
        <v>0</v>
      </c>
      <c r="H12" s="37"/>
      <c r="I12" s="106"/>
      <c r="J12" s="106"/>
      <c r="K12" s="106"/>
      <c r="L12" s="106"/>
    </row>
    <row r="13" spans="1:12" ht="25.5" customHeight="1" x14ac:dyDescent="0.3">
      <c r="A13" s="100" t="s">
        <v>141</v>
      </c>
      <c r="B13" s="100"/>
      <c r="C13" s="100"/>
      <c r="D13" s="100"/>
      <c r="E13" s="52"/>
      <c r="F13" s="52"/>
      <c r="G13" s="55">
        <f>G12+'Kategorie 1'!G27</f>
        <v>0</v>
      </c>
      <c r="H13" s="37"/>
      <c r="I13" s="106"/>
      <c r="J13" s="106"/>
      <c r="K13" s="106"/>
      <c r="L13" s="106"/>
    </row>
    <row r="14" spans="1:12" x14ac:dyDescent="0.3">
      <c r="A14" s="3"/>
      <c r="B14" s="3"/>
      <c r="C14" s="3"/>
      <c r="D14" s="53"/>
      <c r="E14" s="3"/>
      <c r="F14" s="3"/>
      <c r="G14" s="53"/>
      <c r="H14" s="3"/>
      <c r="I14" s="3"/>
      <c r="J14" s="3"/>
      <c r="K14" s="3"/>
      <c r="L14" s="3"/>
    </row>
    <row r="15" spans="1:12" x14ac:dyDescent="0.3">
      <c r="A15" s="3"/>
      <c r="B15" s="3"/>
      <c r="C15" s="3"/>
      <c r="D15" s="53"/>
      <c r="E15" s="3"/>
      <c r="F15" s="3"/>
      <c r="G15" s="53"/>
      <c r="H15" s="3"/>
      <c r="I15" s="3"/>
      <c r="J15" s="3"/>
      <c r="K15" s="3"/>
      <c r="L15" s="3"/>
    </row>
    <row r="16" spans="1:12" x14ac:dyDescent="0.3">
      <c r="A16" s="3"/>
      <c r="B16" s="3"/>
      <c r="C16" s="3"/>
      <c r="D16" s="53"/>
      <c r="E16" s="3"/>
      <c r="F16" s="3"/>
      <c r="G16" s="53"/>
      <c r="H16" s="3"/>
      <c r="I16" s="3"/>
      <c r="J16" s="3"/>
      <c r="K16" s="3"/>
      <c r="L16" s="3"/>
    </row>
  </sheetData>
  <mergeCells count="16">
    <mergeCell ref="A12:D12"/>
    <mergeCell ref="I12:L12"/>
    <mergeCell ref="A13:D13"/>
    <mergeCell ref="I13:L13"/>
    <mergeCell ref="A1:L1"/>
    <mergeCell ref="I7:L7"/>
    <mergeCell ref="I8:L8"/>
    <mergeCell ref="I9:L9"/>
    <mergeCell ref="A10:D10"/>
    <mergeCell ref="I10:L10"/>
    <mergeCell ref="A11:D11"/>
    <mergeCell ref="I11:L11"/>
    <mergeCell ref="I2:L2"/>
    <mergeCell ref="I4:L4"/>
    <mergeCell ref="I5:L5"/>
    <mergeCell ref="I6:L6"/>
  </mergeCells>
  <pageMargins left="0.98" right="0.43000000000000005" top="0.8657552083333333" bottom="1.0236220472440944" header="0.2" footer="0.19685039370078741"/>
  <pageSetup paperSize="9" scale="62" fitToHeight="0" orientation="landscape" r:id="rId1"/>
  <headerFooter>
    <oddHeader>&amp;L&amp;"Verdana,Standard"&amp;16&amp;K0069B4
Kategorie 3: Spezielle/punktuelle Maßnahmen/Nisthilfen    
&amp;R&amp;"System Font,Standard"&amp;10&amp;K000000&amp;G</oddHeader>
    <oddFooter>&amp;L&amp;"Verdana,Fett"&amp;9&amp;K0069B4FIN Erzeugung Anlage 4.2 &amp;"Verdana,Standard"
Maßnahmenkatalog Biodiversität &amp;C&amp;"Verdana,Standard"&amp;9Kategorie 3&amp;R&amp;"Verdana,Standard"&amp;9Version: 01.01.2025
Seite &amp;P von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1B6D-2EAF-446C-85D2-D3804E852B74}">
  <dimension ref="A2:G52"/>
  <sheetViews>
    <sheetView topLeftCell="A17" workbookViewId="0">
      <selection activeCell="D46" sqref="D46"/>
    </sheetView>
  </sheetViews>
  <sheetFormatPr baseColWidth="10" defaultColWidth="11.44140625" defaultRowHeight="14.4" x14ac:dyDescent="0.3"/>
  <sheetData>
    <row r="2" spans="1:7" ht="78" x14ac:dyDescent="0.3">
      <c r="A2" s="2" t="s">
        <v>18</v>
      </c>
      <c r="B2" s="2" t="s">
        <v>142</v>
      </c>
    </row>
    <row r="3" spans="1:7" x14ac:dyDescent="0.3">
      <c r="A3" s="1">
        <v>1</v>
      </c>
      <c r="B3">
        <f>IF('Kategorie 1'!G3="x",'Kategorie 1'!E3,0)</f>
        <v>0</v>
      </c>
    </row>
    <row r="4" spans="1:7" x14ac:dyDescent="0.3">
      <c r="A4" s="1" t="s">
        <v>28</v>
      </c>
      <c r="B4">
        <f>IF('Kategorie 1'!G4="x",'Kategorie 1'!E4,0)</f>
        <v>0</v>
      </c>
    </row>
    <row r="5" spans="1:7" x14ac:dyDescent="0.3">
      <c r="A5" s="1" t="s">
        <v>30</v>
      </c>
      <c r="B5">
        <f>IF('Kategorie 1'!G5="x",'Kategorie 1'!E5,0)</f>
        <v>0</v>
      </c>
      <c r="G5" s="4" t="s">
        <v>143</v>
      </c>
    </row>
    <row r="6" spans="1:7" x14ac:dyDescent="0.3">
      <c r="A6" s="1">
        <v>3</v>
      </c>
      <c r="B6">
        <f>IF('Kategorie 1'!G6="x",'Kategorie 1'!E6,0)</f>
        <v>0</v>
      </c>
    </row>
    <row r="7" spans="1:7" x14ac:dyDescent="0.3">
      <c r="A7" s="1">
        <v>4</v>
      </c>
      <c r="B7">
        <f>IF('Kategorie 1'!G7="x",'Kategorie 1'!E7,0)</f>
        <v>0</v>
      </c>
      <c r="G7">
        <f>Erläuterung!L13</f>
        <v>0</v>
      </c>
    </row>
    <row r="8" spans="1:7" x14ac:dyDescent="0.3">
      <c r="A8" s="1">
        <v>5</v>
      </c>
      <c r="B8">
        <f>IF('Kategorie 1'!G8="x",'Kategorie 1'!E8,0)</f>
        <v>0</v>
      </c>
    </row>
    <row r="9" spans="1:7" x14ac:dyDescent="0.3">
      <c r="A9" s="1">
        <v>6</v>
      </c>
      <c r="B9">
        <f>IF('Kategorie 1'!G9="x",'Kategorie 1'!E9,0)</f>
        <v>0</v>
      </c>
      <c r="G9" t="str">
        <f>IF(G7&gt;=2,"Groß","klein")</f>
        <v>klein</v>
      </c>
    </row>
    <row r="10" spans="1:7" x14ac:dyDescent="0.3">
      <c r="A10" s="1">
        <v>7</v>
      </c>
      <c r="B10">
        <f>IF('Kategorie 1'!G10="x",'Kategorie 1'!E10,0)</f>
        <v>0</v>
      </c>
    </row>
    <row r="11" spans="1:7" x14ac:dyDescent="0.3">
      <c r="A11" s="1">
        <v>8</v>
      </c>
      <c r="B11">
        <f>IF('Kategorie 1'!G11="x",'Kategorie 1'!E11,0)</f>
        <v>0</v>
      </c>
    </row>
    <row r="12" spans="1:7" x14ac:dyDescent="0.3">
      <c r="A12" s="1">
        <v>9</v>
      </c>
      <c r="B12">
        <f>IF('Kategorie 1'!G12="x",'Kategorie 1'!E12,0)</f>
        <v>0</v>
      </c>
    </row>
    <row r="13" spans="1:7" x14ac:dyDescent="0.3">
      <c r="A13" s="1">
        <v>10</v>
      </c>
      <c r="B13">
        <f>IF('Kategorie 1'!G13="x",'Kategorie 1'!E13,0)</f>
        <v>0</v>
      </c>
    </row>
    <row r="14" spans="1:7" x14ac:dyDescent="0.3">
      <c r="A14" s="1" t="s">
        <v>45</v>
      </c>
      <c r="B14">
        <f>IF('Kategorie 1'!G14="x",'Kategorie 1'!E14,0)</f>
        <v>0</v>
      </c>
    </row>
    <row r="15" spans="1:7" x14ac:dyDescent="0.3">
      <c r="A15" s="1" t="s">
        <v>49</v>
      </c>
      <c r="B15">
        <f>IF('Kategorie 1'!G15="x",'Kategorie 1'!E15,0)</f>
        <v>0</v>
      </c>
    </row>
    <row r="16" spans="1:7" x14ac:dyDescent="0.3">
      <c r="A16" s="1">
        <v>12</v>
      </c>
      <c r="B16">
        <f>IF('Kategorie 1'!G16="x",'Kategorie 1'!E16,0)</f>
        <v>0</v>
      </c>
    </row>
    <row r="17" spans="1:2" x14ac:dyDescent="0.3">
      <c r="A17" s="1">
        <v>13</v>
      </c>
      <c r="B17">
        <f>IF('Kategorie 1'!G17="x",'Kategorie 1'!E17,0)</f>
        <v>0</v>
      </c>
    </row>
    <row r="18" spans="1:2" x14ac:dyDescent="0.3">
      <c r="A18" s="1">
        <v>14</v>
      </c>
      <c r="B18">
        <f>IF('Kategorie 1'!G18="x",'Kategorie 1'!E18,0)</f>
        <v>0</v>
      </c>
    </row>
    <row r="19" spans="1:2" x14ac:dyDescent="0.3">
      <c r="A19" s="1" t="s">
        <v>55</v>
      </c>
      <c r="B19">
        <f>IF('Kategorie 1'!G19="x",'Kategorie 1'!E19,0)</f>
        <v>0</v>
      </c>
    </row>
    <row r="20" spans="1:2" x14ac:dyDescent="0.3">
      <c r="A20" s="1" t="s">
        <v>58</v>
      </c>
      <c r="B20">
        <f>IF('Kategorie 1'!G20="x",'Kategorie 1'!E20,0)</f>
        <v>0</v>
      </c>
    </row>
    <row r="21" spans="1:2" x14ac:dyDescent="0.3">
      <c r="A21" s="1">
        <v>16</v>
      </c>
      <c r="B21">
        <f>IF('Kategorie 1'!G21="x",'Kategorie 1'!E21,0)</f>
        <v>0</v>
      </c>
    </row>
    <row r="22" spans="1:2" x14ac:dyDescent="0.3">
      <c r="A22" s="1" t="s">
        <v>63</v>
      </c>
      <c r="B22">
        <f>IF('Kategorie 1'!G22="x",'Kategorie 1'!E22,0)</f>
        <v>0</v>
      </c>
    </row>
    <row r="23" spans="1:2" x14ac:dyDescent="0.3">
      <c r="A23" s="1" t="s">
        <v>67</v>
      </c>
      <c r="B23">
        <f>IF('Kategorie 1'!G23="x",'Kategorie 1'!E23,0)</f>
        <v>0</v>
      </c>
    </row>
    <row r="24" spans="1:2" x14ac:dyDescent="0.3">
      <c r="A24" s="1">
        <v>18</v>
      </c>
      <c r="B24">
        <f>IF('Kategorie 1'!G24="x",'Kategorie 1'!E24,0)</f>
        <v>0</v>
      </c>
    </row>
    <row r="25" spans="1:2" x14ac:dyDescent="0.3">
      <c r="A25" s="1">
        <v>19</v>
      </c>
      <c r="B25">
        <f>IF('Kategorie 1'!G25="x",'Kategorie 1'!E25,0)</f>
        <v>0</v>
      </c>
    </row>
    <row r="28" spans="1:2" ht="64.8" x14ac:dyDescent="0.3">
      <c r="A28" s="2" t="s">
        <v>18</v>
      </c>
      <c r="B28" s="2" t="s">
        <v>144</v>
      </c>
    </row>
    <row r="29" spans="1:2" x14ac:dyDescent="0.3">
      <c r="A29" s="1">
        <v>20</v>
      </c>
      <c r="B29">
        <f>IF('Kategorie 2'!G3="x",'Kategorie 2'!E3,0)</f>
        <v>0</v>
      </c>
    </row>
    <row r="30" spans="1:2" x14ac:dyDescent="0.3">
      <c r="A30" s="1">
        <v>21</v>
      </c>
      <c r="B30">
        <f>IF('Kategorie 2'!G4="x",'Kategorie 2'!E4,0)</f>
        <v>0</v>
      </c>
    </row>
    <row r="31" spans="1:2" x14ac:dyDescent="0.3">
      <c r="A31" s="1">
        <v>22</v>
      </c>
      <c r="B31">
        <f>IF('Kategorie 2'!G5="x",'Kategorie 2'!E5,0)</f>
        <v>0</v>
      </c>
    </row>
    <row r="32" spans="1:2" x14ac:dyDescent="0.3">
      <c r="A32" s="1">
        <v>23</v>
      </c>
      <c r="B32">
        <f>IF('Kategorie 2'!G6="x",'Kategorie 2'!E6,0)</f>
        <v>0</v>
      </c>
    </row>
    <row r="33" spans="1:2" x14ac:dyDescent="0.3">
      <c r="A33" s="1">
        <v>24</v>
      </c>
      <c r="B33">
        <f>IF('Kategorie 2'!G7="x",'Kategorie 2'!E7,0)</f>
        <v>0</v>
      </c>
    </row>
    <row r="34" spans="1:2" x14ac:dyDescent="0.3">
      <c r="A34" s="1">
        <v>25</v>
      </c>
      <c r="B34">
        <f>IF('Kategorie 2'!G8="x",'Kategorie 2'!E8,0)</f>
        <v>0</v>
      </c>
    </row>
    <row r="35" spans="1:2" x14ac:dyDescent="0.3">
      <c r="A35" s="1">
        <v>26</v>
      </c>
      <c r="B35">
        <f>IF('Kategorie 2'!G9="x",'Kategorie 2'!E9,0)</f>
        <v>0</v>
      </c>
    </row>
    <row r="36" spans="1:2" x14ac:dyDescent="0.3">
      <c r="A36" s="1">
        <v>27</v>
      </c>
      <c r="B36">
        <f>IF('Kategorie 2'!G10="x",'Kategorie 2'!E10,0)</f>
        <v>0</v>
      </c>
    </row>
    <row r="37" spans="1:2" x14ac:dyDescent="0.3">
      <c r="A37" s="1">
        <v>28</v>
      </c>
      <c r="B37">
        <f>IF('Kategorie 2'!G11="x",'Kategorie 2'!E11,0)</f>
        <v>0</v>
      </c>
    </row>
    <row r="38" spans="1:2" x14ac:dyDescent="0.3">
      <c r="A38" s="1">
        <v>29</v>
      </c>
      <c r="B38">
        <f>IF('Kategorie 2'!G12="x",'Kategorie 2'!E12,0)</f>
        <v>0</v>
      </c>
    </row>
    <row r="39" spans="1:2" x14ac:dyDescent="0.3">
      <c r="A39" s="1">
        <v>30</v>
      </c>
      <c r="B39">
        <f>IF('Kategorie 2'!G13="x",'Kategorie 2'!E13,0)</f>
        <v>0</v>
      </c>
    </row>
    <row r="40" spans="1:2" x14ac:dyDescent="0.3">
      <c r="A40" s="1">
        <v>31</v>
      </c>
      <c r="B40">
        <f>IF('Kategorie 2'!G14="x",'Kategorie 2'!E14,0)</f>
        <v>0</v>
      </c>
    </row>
    <row r="41" spans="1:2" x14ac:dyDescent="0.3">
      <c r="A41" s="1">
        <v>32</v>
      </c>
      <c r="B41">
        <f>IF('Kategorie 2'!G15="x",'Kategorie 2'!E15,0)</f>
        <v>0</v>
      </c>
    </row>
    <row r="42" spans="1:2" x14ac:dyDescent="0.3">
      <c r="A42" s="1">
        <v>33</v>
      </c>
      <c r="B42">
        <f>IF('Kategorie 2'!G16="x",'Kategorie 2'!E16,0)</f>
        <v>0</v>
      </c>
    </row>
    <row r="43" spans="1:2" x14ac:dyDescent="0.3">
      <c r="A43" s="1">
        <v>34</v>
      </c>
      <c r="B43" t="e">
        <f>IF('Kategorie 2'!#REF!="x",'Kategorie 2'!#REF!,0)</f>
        <v>#REF!</v>
      </c>
    </row>
    <row r="46" spans="1:2" ht="62.4" x14ac:dyDescent="0.3">
      <c r="A46" s="2" t="s">
        <v>18</v>
      </c>
      <c r="B46" s="2" t="s">
        <v>145</v>
      </c>
    </row>
    <row r="47" spans="1:2" x14ac:dyDescent="0.3">
      <c r="A47" s="1">
        <v>36</v>
      </c>
      <c r="B47">
        <f>IF('Kategorie 3'!G4="x",'Kategorie 3'!E4,0)</f>
        <v>0</v>
      </c>
    </row>
    <row r="48" spans="1:2" x14ac:dyDescent="0.3">
      <c r="A48" s="1">
        <v>37</v>
      </c>
      <c r="B48">
        <f>IF('Kategorie 3'!G5="x",'Kategorie 3'!E5,0)</f>
        <v>0</v>
      </c>
    </row>
    <row r="49" spans="1:2" x14ac:dyDescent="0.3">
      <c r="A49" s="1">
        <v>38</v>
      </c>
      <c r="B49">
        <f>IF('Kategorie 3'!G6="x",'Kategorie 3'!E6,0)</f>
        <v>0</v>
      </c>
    </row>
    <row r="50" spans="1:2" x14ac:dyDescent="0.3">
      <c r="A50" s="1">
        <v>39</v>
      </c>
      <c r="B50">
        <f>IF('Kategorie 3'!G7="x",'Kategorie 3'!E7,0)</f>
        <v>0</v>
      </c>
    </row>
    <row r="51" spans="1:2" x14ac:dyDescent="0.3">
      <c r="A51" s="1">
        <v>40</v>
      </c>
      <c r="B51">
        <f>IF('Kategorie 3'!G8="x",'Kategorie 3'!E8,0)</f>
        <v>0</v>
      </c>
    </row>
    <row r="52" spans="1:2" x14ac:dyDescent="0.3">
      <c r="A52" s="1">
        <v>41</v>
      </c>
      <c r="B52">
        <f>IF('Kategorie 3'!G9="x",'Kategorie 3'!E9,0)</f>
        <v>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550AD-D53D-4912-80E5-A7E955688521}">
  <sheetPr>
    <pageSetUpPr fitToPage="1"/>
  </sheetPr>
  <dimension ref="A1:K28"/>
  <sheetViews>
    <sheetView showGridLines="0" view="pageLayout" zoomScale="90" zoomScaleNormal="100" zoomScaleSheetLayoutView="50" zoomScalePageLayoutView="90" workbookViewId="0">
      <selection sqref="A1:K1"/>
    </sheetView>
  </sheetViews>
  <sheetFormatPr baseColWidth="10" defaultColWidth="11.44140625" defaultRowHeight="14.4" x14ac:dyDescent="0.3"/>
  <cols>
    <col min="1" max="1" width="30.33203125" customWidth="1"/>
    <col min="2" max="2" width="11.44140625" customWidth="1"/>
    <col min="3" max="3" width="14.44140625" customWidth="1"/>
    <col min="4" max="4" width="16.5546875" customWidth="1"/>
    <col min="5" max="5" width="22.33203125" customWidth="1"/>
    <col min="6" max="6" width="4.5546875" hidden="1" customWidth="1"/>
    <col min="7" max="7" width="3" hidden="1" customWidth="1"/>
    <col min="8" max="8" width="12.33203125" hidden="1" customWidth="1"/>
    <col min="9" max="10" width="1.44140625" hidden="1" customWidth="1"/>
    <col min="11" max="11" width="27.44140625" customWidth="1"/>
    <col min="12" max="12" width="17.44140625" customWidth="1"/>
  </cols>
  <sheetData>
    <row r="1" spans="1:11" ht="26.7" customHeight="1" x14ac:dyDescent="0.3">
      <c r="A1" s="120" t="s">
        <v>146</v>
      </c>
      <c r="B1" s="121"/>
      <c r="C1" s="121"/>
      <c r="D1" s="121"/>
      <c r="E1" s="121"/>
      <c r="F1" s="121"/>
      <c r="G1" s="121"/>
      <c r="H1" s="121"/>
      <c r="I1" s="121"/>
      <c r="J1" s="121"/>
      <c r="K1" s="121"/>
    </row>
    <row r="3" spans="1:11" ht="22.2" customHeight="1" x14ac:dyDescent="0.3">
      <c r="A3" s="124" t="s">
        <v>147</v>
      </c>
      <c r="B3" s="124"/>
      <c r="C3" s="125"/>
      <c r="D3" s="56" t="s">
        <v>163</v>
      </c>
      <c r="E3" s="56" t="s">
        <v>162</v>
      </c>
      <c r="F3" s="56"/>
      <c r="G3" s="56"/>
      <c r="H3" s="56"/>
      <c r="I3" s="56"/>
      <c r="J3" s="56"/>
      <c r="K3" s="57" t="s">
        <v>149</v>
      </c>
    </row>
    <row r="4" spans="1:11" ht="22.2" customHeight="1" x14ac:dyDescent="0.3">
      <c r="A4" s="122" t="s">
        <v>164</v>
      </c>
      <c r="B4" s="123"/>
      <c r="C4" s="123"/>
      <c r="D4" s="67">
        <f>Erläuterung!L16</f>
        <v>0</v>
      </c>
      <c r="E4" s="81">
        <f>'Kategorie 2'!E19</f>
        <v>0</v>
      </c>
      <c r="F4" s="71"/>
      <c r="G4" s="58"/>
      <c r="H4" s="58"/>
      <c r="I4" s="58"/>
      <c r="J4" s="58"/>
      <c r="K4" s="67" t="str">
        <f>IF(E4+E5&gt;=D4,"Ja","Nein")</f>
        <v>Ja</v>
      </c>
    </row>
    <row r="5" spans="1:11" ht="24" customHeight="1" x14ac:dyDescent="0.3">
      <c r="A5" s="122" t="s">
        <v>160</v>
      </c>
      <c r="B5" s="123"/>
      <c r="C5" s="123"/>
      <c r="D5" s="67" t="s">
        <v>161</v>
      </c>
      <c r="E5" s="80">
        <f>'Kategorie 1'!E26</f>
        <v>0</v>
      </c>
      <c r="F5" s="71"/>
      <c r="G5" s="58"/>
      <c r="H5" s="58"/>
      <c r="I5" s="58"/>
      <c r="J5" s="58"/>
      <c r="K5" s="67" t="s">
        <v>161</v>
      </c>
    </row>
    <row r="6" spans="1:11" ht="24" customHeight="1" x14ac:dyDescent="0.3">
      <c r="A6" s="122" t="s">
        <v>155</v>
      </c>
      <c r="B6" s="123"/>
      <c r="C6" s="123"/>
      <c r="D6" s="67" t="s">
        <v>161</v>
      </c>
      <c r="E6" s="80">
        <f>'Kategorie 2'!E18</f>
        <v>0</v>
      </c>
      <c r="F6" s="67"/>
      <c r="G6" s="67"/>
      <c r="H6" s="67"/>
      <c r="I6" s="67"/>
      <c r="J6" s="67"/>
      <c r="K6" s="67" t="s">
        <v>161</v>
      </c>
    </row>
    <row r="7" spans="1:11" ht="21" customHeight="1" x14ac:dyDescent="0.3">
      <c r="A7" s="3"/>
      <c r="B7" s="3"/>
      <c r="C7" s="3"/>
      <c r="D7" s="3"/>
      <c r="E7" s="3"/>
      <c r="F7" s="3"/>
      <c r="G7" s="3"/>
      <c r="H7" s="3"/>
      <c r="I7" s="3"/>
      <c r="J7" s="3"/>
      <c r="K7" s="3"/>
    </row>
    <row r="8" spans="1:11" ht="19.2" customHeight="1" x14ac:dyDescent="0.3">
      <c r="A8" s="3"/>
      <c r="B8" s="3"/>
      <c r="C8" s="3"/>
      <c r="D8" s="3"/>
      <c r="E8" s="3"/>
      <c r="F8" s="3"/>
      <c r="G8" s="3"/>
      <c r="H8" s="3"/>
      <c r="I8" s="3"/>
      <c r="J8" s="3"/>
      <c r="K8" s="3"/>
    </row>
    <row r="9" spans="1:11" ht="22.5" customHeight="1" x14ac:dyDescent="0.3">
      <c r="A9" s="118" t="s">
        <v>150</v>
      </c>
      <c r="B9" s="118"/>
      <c r="C9" s="119"/>
      <c r="D9" s="24" t="s">
        <v>148</v>
      </c>
      <c r="E9" s="24" t="s">
        <v>151</v>
      </c>
      <c r="F9" s="24"/>
      <c r="G9" s="24"/>
      <c r="H9" s="24"/>
      <c r="I9" s="24"/>
      <c r="J9" s="24"/>
      <c r="K9" s="47" t="s">
        <v>149</v>
      </c>
    </row>
    <row r="10" spans="1:11" x14ac:dyDescent="0.3">
      <c r="A10" s="116" t="s">
        <v>156</v>
      </c>
      <c r="B10" s="117"/>
      <c r="C10" s="117"/>
      <c r="D10" s="37">
        <v>1</v>
      </c>
      <c r="E10" s="50" t="str">
        <f>IF(Erläuterung!L13&gt;=2,'Kategorie 1'!G27," ")</f>
        <v xml:space="preserve"> </v>
      </c>
      <c r="F10" s="59"/>
      <c r="G10" s="59"/>
      <c r="H10" s="59"/>
      <c r="I10" s="59"/>
      <c r="J10" s="59"/>
      <c r="K10" s="67" t="str">
        <f>IF(AND(Formeln!G9="Groß",Ergebnis!E10&gt;=1),"Ja"," ")</f>
        <v xml:space="preserve"> </v>
      </c>
    </row>
    <row r="11" spans="1:11" x14ac:dyDescent="0.3">
      <c r="A11" s="116" t="s">
        <v>157</v>
      </c>
      <c r="B11" s="117"/>
      <c r="C11" s="117"/>
      <c r="D11" s="37">
        <v>1</v>
      </c>
      <c r="E11" s="50" t="str">
        <f>IF(Erläuterung!L13&gt;=2,'Kategorie 2'!G20," ")</f>
        <v xml:space="preserve"> </v>
      </c>
      <c r="F11" s="59"/>
      <c r="G11" s="59"/>
      <c r="H11" s="59"/>
      <c r="I11" s="59"/>
      <c r="J11" s="59"/>
      <c r="K11" s="67" t="str">
        <f>IF(AND(Formeln!G9="Groß",Ergebnis!E11&gt;=1),"Ja"," ")</f>
        <v xml:space="preserve"> </v>
      </c>
    </row>
    <row r="12" spans="1:11" x14ac:dyDescent="0.3">
      <c r="A12" s="116" t="s">
        <v>158</v>
      </c>
      <c r="B12" s="117"/>
      <c r="C12" s="117"/>
      <c r="D12" s="37">
        <v>1</v>
      </c>
      <c r="E12" s="50" t="str">
        <f>IF(Erläuterung!L13&gt;=2,'Kategorie 3'!G11," ")</f>
        <v xml:space="preserve"> </v>
      </c>
      <c r="F12" s="59"/>
      <c r="G12" s="59"/>
      <c r="H12" s="59"/>
      <c r="I12" s="59"/>
      <c r="J12" s="59"/>
      <c r="K12" s="67" t="str">
        <f>IF(AND(Formeln!G9="Groß",Ergebnis!E12&gt;=1),"Ja"," ")</f>
        <v xml:space="preserve"> </v>
      </c>
    </row>
    <row r="13" spans="1:11" ht="14.7" customHeight="1" x14ac:dyDescent="0.3">
      <c r="A13" s="116" t="s">
        <v>152</v>
      </c>
      <c r="B13" s="117"/>
      <c r="C13" s="117"/>
      <c r="D13" s="37">
        <v>3</v>
      </c>
      <c r="E13" s="74" t="str">
        <f>IF(Erläuterung!L13&gt;=2,'Kategorie 3'!G12," ")</f>
        <v xml:space="preserve"> </v>
      </c>
      <c r="F13" s="59"/>
      <c r="G13" s="59"/>
      <c r="H13" s="59"/>
      <c r="I13" s="59"/>
      <c r="J13" s="59"/>
      <c r="K13" s="67" t="str">
        <f>IF(AND(Formeln!G9="Groß",Ergebnis!E13&gt;=1),"Ja"," ")</f>
        <v xml:space="preserve"> </v>
      </c>
    </row>
    <row r="14" spans="1:11" x14ac:dyDescent="0.3">
      <c r="A14" s="116" t="s">
        <v>159</v>
      </c>
      <c r="B14" s="117"/>
      <c r="C14" s="117"/>
      <c r="D14" s="72">
        <v>4</v>
      </c>
      <c r="E14" s="79" t="str">
        <f>IF(Erläuterung!L13&gt;=2,'Kategorie 3'!G13," ")</f>
        <v xml:space="preserve"> </v>
      </c>
      <c r="F14" s="73"/>
      <c r="G14" s="59"/>
      <c r="H14" s="59"/>
      <c r="I14" s="59"/>
      <c r="J14" s="59"/>
      <c r="K14" s="67" t="str">
        <f>IF(AND(Formeln!G9="Groß",Ergebnis!E14&gt;=1),"Ja"," ")</f>
        <v xml:space="preserve"> </v>
      </c>
    </row>
    <row r="15" spans="1:11" x14ac:dyDescent="0.3">
      <c r="A15" s="105" t="s">
        <v>153</v>
      </c>
      <c r="B15" s="100"/>
      <c r="C15" s="100"/>
      <c r="D15" s="100"/>
      <c r="E15" s="115"/>
      <c r="F15" s="60"/>
      <c r="G15" s="60"/>
      <c r="H15" s="60"/>
      <c r="I15" s="60"/>
      <c r="J15" s="60"/>
      <c r="K15" s="68" t="str">
        <f>IF(AND(Erläuterung!L13&gt;=2,Ergebnis!K10="Ja",Ergebnis!K11="Ja",Ergebnis!K12="Ja",Ergebnis!K13="Ja",Ergebnis!K14="Ja"),"Ja"," ")</f>
        <v xml:space="preserve"> </v>
      </c>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118" t="s">
        <v>154</v>
      </c>
      <c r="B18" s="118"/>
      <c r="C18" s="119"/>
      <c r="D18" s="24" t="s">
        <v>148</v>
      </c>
      <c r="E18" s="24" t="s">
        <v>151</v>
      </c>
      <c r="F18" s="24"/>
      <c r="G18" s="24"/>
      <c r="H18" s="24"/>
      <c r="I18" s="24"/>
      <c r="J18" s="24"/>
      <c r="K18" s="47" t="s">
        <v>149</v>
      </c>
    </row>
    <row r="19" spans="1:11" ht="21.6" customHeight="1" x14ac:dyDescent="0.3">
      <c r="A19" s="116" t="s">
        <v>157</v>
      </c>
      <c r="B19" s="117"/>
      <c r="C19" s="117"/>
      <c r="D19" s="37">
        <v>1</v>
      </c>
      <c r="E19" s="50">
        <f>IF(Erläuterung!L13&lt;2,'Kategorie 2'!G20," ")</f>
        <v>0</v>
      </c>
      <c r="F19" s="61"/>
      <c r="G19" s="61"/>
      <c r="H19" s="61"/>
      <c r="I19" s="61"/>
      <c r="J19" s="61"/>
      <c r="K19" s="69" t="str">
        <f>IF(AND(Erläuterung!L13&lt;2,E19&gt;=1),"Ja"," ")</f>
        <v xml:space="preserve"> </v>
      </c>
    </row>
    <row r="20" spans="1:11" x14ac:dyDescent="0.3">
      <c r="A20" s="116" t="s">
        <v>158</v>
      </c>
      <c r="B20" s="117"/>
      <c r="C20" s="117"/>
      <c r="D20" s="37">
        <v>1</v>
      </c>
      <c r="E20" s="50">
        <f>IF(Erläuterung!L13&lt;2,'Kategorie 3'!G11," ")</f>
        <v>0</v>
      </c>
      <c r="F20" s="61"/>
      <c r="G20" s="61"/>
      <c r="H20" s="61"/>
      <c r="I20" s="61"/>
      <c r="J20" s="61"/>
      <c r="K20" s="69" t="str">
        <f>IF(AND(Erläuterung!L13&lt;2,E20&gt;=1),"Ja"," ")</f>
        <v xml:space="preserve"> </v>
      </c>
    </row>
    <row r="21" spans="1:11" x14ac:dyDescent="0.3">
      <c r="A21" s="116" t="s">
        <v>152</v>
      </c>
      <c r="B21" s="117"/>
      <c r="C21" s="117"/>
      <c r="D21" s="37">
        <v>3</v>
      </c>
      <c r="E21" s="74">
        <f>IF(Erläuterung!L13&lt;2,'Kategorie 3'!G12," ")</f>
        <v>0</v>
      </c>
      <c r="F21" s="61"/>
      <c r="G21" s="61"/>
      <c r="H21" s="61"/>
      <c r="I21" s="61"/>
      <c r="J21" s="61"/>
      <c r="K21" s="69" t="str">
        <f>IF(AND(Erläuterung!L13&lt;2,E21&gt;=3),"Ja"," ")</f>
        <v xml:space="preserve"> </v>
      </c>
    </row>
    <row r="22" spans="1:11" x14ac:dyDescent="0.3">
      <c r="A22" s="116" t="s">
        <v>159</v>
      </c>
      <c r="B22" s="117"/>
      <c r="C22" s="117"/>
      <c r="D22" s="72">
        <v>3</v>
      </c>
      <c r="E22" s="77">
        <f>IF(Erläuterung!L13&lt;2,'Kategorie 3'!G13," ")</f>
        <v>0</v>
      </c>
      <c r="F22" s="75"/>
      <c r="G22" s="61"/>
      <c r="H22" s="61"/>
      <c r="I22" s="61"/>
      <c r="J22" s="61"/>
      <c r="K22" s="69" t="str">
        <f>IF(AND(Erläuterung!L13&lt;2,E22&gt;=3),"Ja"," ")</f>
        <v xml:space="preserve"> </v>
      </c>
    </row>
    <row r="23" spans="1:11" x14ac:dyDescent="0.3">
      <c r="A23" s="105" t="s">
        <v>153</v>
      </c>
      <c r="B23" s="100"/>
      <c r="C23" s="100"/>
      <c r="D23" s="100"/>
      <c r="E23" s="115"/>
      <c r="F23" s="62"/>
      <c r="G23" s="62"/>
      <c r="H23" s="62"/>
      <c r="I23" s="62"/>
      <c r="J23" s="62"/>
      <c r="K23" s="70" t="str">
        <f>IF(AND(Erläuterung!L13&lt;2,Ergebnis!K19="Ja",Ergebnis!K20="Ja",Ergebnis!K21="Ja",Ergebnis!K22="Ja"),"Ja"," ")</f>
        <v xml:space="preserve"> </v>
      </c>
    </row>
    <row r="28" spans="1:11" ht="27" customHeight="1" x14ac:dyDescent="0.3"/>
  </sheetData>
  <mergeCells count="18">
    <mergeCell ref="A1:K1"/>
    <mergeCell ref="A15:E15"/>
    <mergeCell ref="A12:C12"/>
    <mergeCell ref="A13:C13"/>
    <mergeCell ref="A14:C14"/>
    <mergeCell ref="A5:C5"/>
    <mergeCell ref="A3:C3"/>
    <mergeCell ref="A9:C9"/>
    <mergeCell ref="A4:C4"/>
    <mergeCell ref="A6:C6"/>
    <mergeCell ref="A23:E23"/>
    <mergeCell ref="A10:C10"/>
    <mergeCell ref="A11:C11"/>
    <mergeCell ref="A20:C20"/>
    <mergeCell ref="A21:C21"/>
    <mergeCell ref="A22:C22"/>
    <mergeCell ref="A19:C19"/>
    <mergeCell ref="A18:C18"/>
  </mergeCells>
  <pageMargins left="0.98" right="0.43000000000000005" top="1.3800000000000001" bottom="1.0236220472440944" header="0.36458333333333331" footer="0.19685039370078741"/>
  <pageSetup paperSize="9" fitToHeight="0" orientation="landscape" r:id="rId1"/>
  <headerFooter>
    <oddHeader>&amp;L&amp;"Verdana,Standard"&amp;16&amp;K0069B4
Ergebnis&amp;R&amp;"System Font,Standard"&amp;10&amp;K000000&amp;G</oddHeader>
    <oddFooter xml:space="preserve">&amp;L&amp;"Verdana,Fett"&amp;9&amp;K0067A5FIN Erzeugung Anlage 4.2 
&amp;"Verdana,Standard"Maßnahmenkatalog Biodiversität &amp;C&amp;"Verdana,Standard"&amp;9&amp;K0069B4Ergebnis&amp;R&amp;"Verdana,Standard"&amp;9
Version: 01.01.2025
&amp;"Verdana,Fett"Seite &amp;P von &amp;N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6A46-2750-42BD-8671-809AB5A31A57}">
  <dimension ref="A1"/>
  <sheetViews>
    <sheetView view="pageLayout" workbookViewId="0">
      <selection activeCell="F22" sqref="F22"/>
    </sheetView>
  </sheetViews>
  <sheetFormatPr baseColWidth="10" defaultColWidth="11.44140625" defaultRowHeight="14.4" x14ac:dyDescent="0.3"/>
  <cols>
    <col min="1" max="1" width="11.5546875" customWidth="1"/>
    <col min="2" max="3" width="11.44140625" customWidth="1"/>
    <col min="4" max="5" width="31.44140625" customWidth="1"/>
    <col min="6" max="6" width="26.33203125" customWidth="1"/>
    <col min="7" max="7" width="16.44140625" customWidth="1"/>
    <col min="8" max="10" width="12.33203125" customWidth="1"/>
    <col min="11" max="11" width="60.44140625" customWidth="1"/>
    <col min="12" max="12" width="16.5546875" customWidth="1"/>
    <col min="13" max="13" width="17.44140625" customWidth="1"/>
  </cols>
  <sheetData/>
  <pageMargins left="0.98" right="0.43000000000000005" top="1.3800000000000001" bottom="1.0236220472440944" header="0.2" footer="0.19685039370078741"/>
  <pageSetup paperSize="9" orientation="landscape" r:id="rId1"/>
  <headerFooter>
    <oddHeader>&amp;R&amp;"System Font,Standard"&amp;10&amp;K000000&amp;G</oddHeader>
    <oddFooter xml:space="preserve">&amp;L&amp;"Verdana,Fett"&amp;10&amp;K0067A5Qualitätssicherung – Vom Landwirt bis zur Ladentheke.&amp;R&amp;"Verdana,Standard"&amp;7Platzhalter Titel Lorem ipsum
00.00.2023
  Seite &amp;P von &amp;N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DF xmlns="901eabe0-edc5-4258-98b8-b7d9ee479b2d">false</PDF>
    <_x00dc_bersetzung xmlns="901eabe0-edc5-4258-98b8-b7d9ee479b2d" xsi:nil="true"/>
    <Revision2 xmlns="901eabe0-edc5-4258-98b8-b7d9ee479b2d" xsi:nil="true"/>
    <Stand xmlns="901eabe0-edc5-4258-98b8-b7d9ee479b2d">2023-04-30T22:00:00+00:00</Stand>
    <Ansprechpartner xmlns="901eabe0-edc5-4258-98b8-b7d9ee479b2d">
      <UserInfo>
        <DisplayName>Förschler, Dr. Annette</DisplayName>
        <AccountId>39</AccountId>
        <AccountType/>
      </UserInfo>
    </Ansprechpartner>
    <Kommentierung_x0020_Neu xmlns="901eabe0-edc5-4258-98b8-b7d9ee479b2d">false</Kommentierung_x0020_Neu>
    <Bemerkungen xmlns="901eabe0-edc5-4258-98b8-b7d9ee479b2d" xsi:nil="true"/>
    <Gruppe xmlns="901eabe0-edc5-4258-98b8-b7d9ee479b2d">FIN OGK Erzeugung</Gruppe>
    <Revision xmlns="901eabe0-edc5-4258-98b8-b7d9ee479b2d" xsi:nil="true"/>
    <Sprache xmlns="901eabe0-edc5-4258-98b8-b7d9ee479b2d">Deutsch</Sprache>
    <Verantwortung xmlns="901eabe0-edc5-4258-98b8-b7d9ee479b2d">
      <UserInfo>
        <DisplayName>i:0#.f|membership|wilfried.kamphausen@q-s.de,#i:0#.f|membership|wilfried.kamphausen@q-s.de,#wilfried.kamphausen@q-s.de,#,#Kamphausen, Wilfried,#,#OGK,#</DisplayName>
        <AccountId>17</AccountId>
        <AccountType/>
      </UserInfo>
    </Verantwortung>
    <Dokumentenstatus xmlns="901eabe0-edc5-4258-98b8-b7d9ee479b2d">Veröffentlicht</Dokumentenstatus>
    <Tierart xmlns="901eabe0-edc5-4258-98b8-b7d9ee479b2d" xsi:nil="true"/>
    <Dokumententyp xmlns="901eabe0-edc5-4258-98b8-b7d9ee479b2d">Leitfaden</Dokumententyp>
    <Formulierung xmlns="901eabe0-edc5-4258-98b8-b7d9ee479b2d" xsi:nil="true"/>
    <Anpassung_x007c_AusstiegAkkreditierung xmlns="901eabe0-edc5-4258-98b8-b7d9ee479b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46D6F81F2875D4A900A44E30FF5166C" ma:contentTypeVersion="56" ma:contentTypeDescription="Ein neues Dokument erstellen." ma:contentTypeScope="" ma:versionID="074c06e3e012b3f2ddaacab09d5c4087">
  <xsd:schema xmlns:xsd="http://www.w3.org/2001/XMLSchema" xmlns:xs="http://www.w3.org/2001/XMLSchema" xmlns:p="http://schemas.microsoft.com/office/2006/metadata/properties" xmlns:ns2="901eabe0-edc5-4258-98b8-b7d9ee479b2d" xmlns:ns3="400f1a70-2d12-410b-9498-d0cd47b5905a" targetNamespace="http://schemas.microsoft.com/office/2006/metadata/properties" ma:root="true" ma:fieldsID="fbc6258e56a732110e46a8fd6897500a" ns2:_="" ns3:_="">
    <xsd:import namespace="901eabe0-edc5-4258-98b8-b7d9ee479b2d"/>
    <xsd:import namespace="400f1a70-2d12-410b-9498-d0cd47b5905a"/>
    <xsd:element name="properties">
      <xsd:complexType>
        <xsd:sequence>
          <xsd:element name="documentManagement">
            <xsd:complexType>
              <xsd:all>
                <xsd:element ref="ns2:Anpassung_x007c_AusstiegAkkreditierung" minOccurs="0"/>
                <xsd:element ref="ns2:Formulierung" minOccurs="0"/>
                <xsd:element ref="ns2:Gruppe" minOccurs="0"/>
                <xsd:element ref="ns2:Dokumententyp" minOccurs="0"/>
                <xsd:element ref="ns2:Sprache" minOccurs="0"/>
                <xsd:element ref="ns2:Dokumentenstatus" minOccurs="0"/>
                <xsd:element ref="ns2:Bemerkungen" minOccurs="0"/>
                <xsd:element ref="ns2:Verantwortung" minOccurs="0"/>
                <xsd:element ref="ns2:Kommentierung_x0020_Neu" minOccurs="0"/>
                <xsd:element ref="ns2:Revision2" minOccurs="0"/>
                <xsd:element ref="ns2:Revision" minOccurs="0"/>
                <xsd:element ref="ns2:Stand" minOccurs="0"/>
                <xsd:element ref="ns2:PDF" minOccurs="0"/>
                <xsd:element ref="ns2:_x00dc_bersetzung" minOccurs="0"/>
                <xsd:element ref="ns2:Ansprechpartner" minOccurs="0"/>
                <xsd:element ref="ns2:Tierar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eabe0-edc5-4258-98b8-b7d9ee479b2d" elementFormDefault="qualified">
    <xsd:import namespace="http://schemas.microsoft.com/office/2006/documentManagement/types"/>
    <xsd:import namespace="http://schemas.microsoft.com/office/infopath/2007/PartnerControls"/>
    <xsd:element name="Anpassung_x007c_AusstiegAkkreditierung" ma:index="1" nillable="true" ma:displayName="Anpassung | Ausstieg Akkreditierung" ma:description="Anpassung der Dokumente durch Systemmanagement" ma:format="Dropdown" ma:internalName="Anpassung_x007c_AusstiegAkkreditierung">
      <xsd:simpleType>
        <xsd:restriction base="dms:Choice">
          <xsd:enumeration value="Nicht erforderlich"/>
          <xsd:enumeration value="Erforderlich"/>
        </xsd:restriction>
      </xsd:simpleType>
    </xsd:element>
    <xsd:element name="Formulierung" ma:index="2" nillable="true" ma:displayName="Formulierung" ma:format="Dropdown" ma:internalName="Formulierung" ma:readOnly="false">
      <xsd:simpleType>
        <xsd:restriction base="dms:Choice">
          <xsd:enumeration value="noch offen"/>
          <xsd:enumeration value="Formulierungsentwurf"/>
          <xsd:enumeration value="Freigabe final"/>
        </xsd:restriction>
      </xsd:simpleType>
    </xsd:element>
    <xsd:element name="Gruppe" ma:index="4" nillable="true" ma:displayName="Gruppe" ma:format="Dropdown" ma:internalName="Gruppe">
      <xsd:simpleType>
        <xsd:restriction base="dms:Choice">
          <xsd:enumeration value="Allgemeines Regelwerk"/>
          <xsd:enumeration value="Antibiotikamonitoring"/>
          <xsd:enumeration value="Bündler"/>
          <xsd:enumeration value="Fleisch"/>
          <xsd:enumeration value="LEH Fleisch/OGK"/>
          <xsd:enumeration value="Fleisch/OGK"/>
          <xsd:enumeration value="Futtermittelmonitoring"/>
          <xsd:enumeration value="Futtermittelwirtschaft"/>
          <xsd:enumeration value="Erzeugung OGK"/>
          <xsd:enumeration value="Befunddaten Fleisch"/>
          <xsd:enumeration value="Großhandel OGK"/>
          <xsd:enumeration value="Be- und Verarbeitung OGK"/>
          <xsd:enumeration value="Landwirtschaft"/>
          <xsd:enumeration value="Rückstandsmonitoring"/>
          <xsd:enumeration value="Salmonellenmonitoring"/>
          <xsd:enumeration value="Zertifizierung"/>
          <xsd:enumeration value="OGK"/>
          <xsd:enumeration value="FIN OGK Erzeugung"/>
          <xsd:enumeration value="FIN OGK Handel"/>
          <xsd:enumeration value="Heimtierfutter"/>
          <xsd:enumeration value="ITW"/>
        </xsd:restriction>
      </xsd:simpleType>
    </xsd:element>
    <xsd:element name="Dokumententyp" ma:index="5" nillable="true" ma:displayName="Dokumententyp" ma:format="Dropdown" ma:internalName="Dokumententyp" ma:readOnly="false">
      <xsd:simpleType>
        <xsd:restriction base="dms:Choice">
          <xsd:enumeration value="Anlage"/>
          <xsd:enumeration value="Arbeitshilfe"/>
          <xsd:enumeration value="Bewertungsgrundlage"/>
          <xsd:enumeration value="Checkliste"/>
          <xsd:enumeration value="Eigenkontrollcheckliste"/>
          <xsd:enumeration value="Erläuterung"/>
          <xsd:enumeration value="Leitfaden"/>
          <xsd:enumeration value="Merkblatt"/>
          <xsd:enumeration value="Revisionsinformation"/>
          <xsd:enumeration value="Weitere Dokumente"/>
          <xsd:enumeration value="Musterformular"/>
          <xsd:enumeration value="Empfehlung"/>
          <xsd:enumeration value="Zusatzmodul"/>
          <xsd:enumeration value="Soja Plus"/>
          <xsd:enumeration value="Tiergesundheitsberatung"/>
        </xsd:restriction>
      </xsd:simpleType>
    </xsd:element>
    <xsd:element name="Sprache" ma:index="6" nillable="true" ma:displayName="Sprache" ma:format="Dropdown" ma:internalName="Sprache" ma:readOnly="false">
      <xsd:simpleType>
        <xsd:restriction base="dms:Choice">
          <xsd:enumeration value="Deutsch"/>
          <xsd:enumeration value="Englisch"/>
          <xsd:enumeration value="Italienisch"/>
          <xsd:enumeration value="Spanisch"/>
          <xsd:enumeration value="Polnisch"/>
        </xsd:restriction>
      </xsd:simpleType>
    </xsd:element>
    <xsd:element name="Dokumentenstatus" ma:index="7" nillable="true" ma:displayName="Dokumentenstatus" ma:format="Dropdown" ma:internalName="Dokumentenstatus" ma:readOnly="false">
      <xsd:simpleType>
        <xsd:restriction base="dms:Choice">
          <xsd:enumeration value="Ausgelaufen"/>
          <xsd:enumeration value="Entwurf"/>
          <xsd:enumeration value="Freigabe"/>
          <xsd:enumeration value="In Kommentierung"/>
          <xsd:enumeration value="Veröffentlicht"/>
        </xsd:restriction>
      </xsd:simpleType>
    </xsd:element>
    <xsd:element name="Bemerkungen" ma:index="8" nillable="true" ma:displayName="Bemerkungen" ma:internalName="Bemerkungen" ma:readOnly="false">
      <xsd:simpleType>
        <xsd:restriction base="dms:Text">
          <xsd:maxLength value="255"/>
        </xsd:restriction>
      </xsd:simpleType>
    </xsd:element>
    <xsd:element name="Verantwortung" ma:index="9" nillable="true" ma:displayName="Verantwortung" ma:list="UserInfo" ma:SharePointGroup="0" ma:internalName="Verantwortung"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mmentierung_x0020_Neu" ma:index="10" nillable="true" ma:displayName="Kommentierung" ma:default="0" ma:internalName="Kommentierung_x0020_Neu" ma:readOnly="false">
      <xsd:simpleType>
        <xsd:restriction base="dms:Boolean"/>
      </xsd:simpleType>
    </xsd:element>
    <xsd:element name="Revision2" ma:index="11" nillable="true" ma:displayName="Revisionsinformation" ma:list="{901eabe0-edc5-4258-98b8-b7d9ee479b2d}" ma:internalName="Revision2" ma:readOnly="false" ma:showField="Title">
      <xsd:simpleType>
        <xsd:restriction base="dms:Lookup"/>
      </xsd:simpleType>
    </xsd:element>
    <xsd:element name="Revision" ma:index="12" nillable="true" ma:displayName="Revision" ma:format="Dropdown" ma:internalName="Revision" ma:readOnly="false">
      <xsd:simpleType>
        <xsd:restriction base="dms:Choice">
          <xsd:enumeration value="Rev01"/>
          <xsd:enumeration value="Rev02"/>
          <xsd:enumeration value="Rev03"/>
          <xsd:enumeration value="Rev04"/>
          <xsd:enumeration value="Rev05"/>
          <xsd:enumeration value="Rev06"/>
          <xsd:enumeration value="Rev07"/>
          <xsd:enumeration value="Rev08"/>
          <xsd:enumeration value="Rev09"/>
          <xsd:enumeration value="-"/>
        </xsd:restriction>
      </xsd:simpleType>
    </xsd:element>
    <xsd:element name="Stand" ma:index="13" nillable="true" ma:displayName="Stand" ma:format="DateOnly" ma:internalName="Stand" ma:readOnly="false">
      <xsd:simpleType>
        <xsd:restriction base="dms:DateTime"/>
      </xsd:simpleType>
    </xsd:element>
    <xsd:element name="PDF" ma:index="14" nillable="true" ma:displayName="PDF" ma:default="0" ma:internalName="PDF" ma:readOnly="false">
      <xsd:simpleType>
        <xsd:restriction base="dms:Boolean"/>
      </xsd:simpleType>
    </xsd:element>
    <xsd:element name="_x00dc_bersetzung" ma:index="15" nillable="true" ma:displayName="Übersetzung" ma:format="Dropdown" ma:internalName="_x00dc_bersetzung" ma:readOnly="false">
      <xsd:simpleType>
        <xsd:restriction base="dms:Choice">
          <xsd:enumeration value="Fertig"/>
          <xsd:enumeration value="In Klärung"/>
          <xsd:enumeration value="Noch zu beauftragen"/>
          <xsd:enumeration value="Warten (Intern)"/>
          <xsd:enumeration value="Warten (Extern)"/>
        </xsd:restriction>
      </xsd:simpleType>
    </xsd:element>
    <xsd:element name="Ansprechpartner" ma:index="16" nillable="true" ma:displayName="Ansprechpartner" ma:list="UserInfo" ma:SharePointGroup="0" ma:internalName="Ansprechpart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erart" ma:index="19" nillable="true" ma:displayName="Tierart" ma:hidden="true" ma:internalName="Tierart" ma:readOnly="false">
      <xsd:complexType>
        <xsd:complexContent>
          <xsd:extension base="dms:MultiChoice">
            <xsd:sequence>
              <xsd:element name="Value" maxOccurs="unbounded" minOccurs="0" nillable="true">
                <xsd:simpleType>
                  <xsd:restriction base="dms:Choice">
                    <xsd:enumeration value="Geflügel"/>
                    <xsd:enumeration value="Rind"/>
                    <xsd:enumeration value="Schwein"/>
                  </xsd:restriction>
                </xsd:simpleType>
              </xsd:element>
            </xsd:sequence>
          </xsd:extension>
        </xsd:complexContent>
      </xsd:complex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0f1a70-2d12-410b-9498-d0cd47b5905a" elementFormDefault="qualified">
    <xsd:import namespace="http://schemas.microsoft.com/office/2006/documentManagement/types"/>
    <xsd:import namespace="http://schemas.microsoft.com/office/infopath/2007/PartnerControls"/>
    <xsd:element name="SharedWithUsers" ma:index="25" nillable="true" ma:displayName="Freigegeben für"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Freigegeben für -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5EABAE-27AD-4A84-AA09-7F470AE768E0}">
  <ds:schemaRef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http://schemas.microsoft.com/office/2006/metadata/properties"/>
    <ds:schemaRef ds:uri="901eabe0-edc5-4258-98b8-b7d9ee479b2d"/>
    <ds:schemaRef ds:uri="http://purl.org/dc/dcmitype/"/>
    <ds:schemaRef ds:uri="http://schemas.openxmlformats.org/package/2006/metadata/core-properties"/>
    <ds:schemaRef ds:uri="400f1a70-2d12-410b-9498-d0cd47b5905a"/>
  </ds:schemaRefs>
</ds:datastoreItem>
</file>

<file path=customXml/itemProps2.xml><?xml version="1.0" encoding="utf-8"?>
<ds:datastoreItem xmlns:ds="http://schemas.openxmlformats.org/officeDocument/2006/customXml" ds:itemID="{93ABFCA1-4323-40F8-9A9E-3A8925683777}">
  <ds:schemaRefs>
    <ds:schemaRef ds:uri="http://schemas.microsoft.com/sharepoint/v3/contenttype/forms"/>
  </ds:schemaRefs>
</ds:datastoreItem>
</file>

<file path=customXml/itemProps3.xml><?xml version="1.0" encoding="utf-8"?>
<ds:datastoreItem xmlns:ds="http://schemas.openxmlformats.org/officeDocument/2006/customXml" ds:itemID="{19F31781-868E-41B9-B62B-5EBC2D433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eabe0-edc5-4258-98b8-b7d9ee479b2d"/>
    <ds:schemaRef ds:uri="400f1a70-2d12-410b-9498-d0cd47b59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Maßnahmenkatalog Biodiversität</vt:lpstr>
      <vt:lpstr>Erläuterung</vt:lpstr>
      <vt:lpstr>Kategorie 1</vt:lpstr>
      <vt:lpstr>Kategorie 2</vt:lpstr>
      <vt:lpstr>Kategorie 3</vt:lpstr>
      <vt:lpstr>Formeln</vt:lpstr>
      <vt:lpstr>Ergebnis</vt:lpstr>
      <vt:lpstr>A4 Quer (6)</vt:lpstr>
      <vt:lpstr>'Kategorie 1'!Drucktitel</vt:lpstr>
      <vt:lpstr>'Kategorie 2'!Drucktitel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 Anlage 4.2 Maßnahmenkatalog Biodiversität</dc:title>
  <dc:subject/>
  <dc:creator>Schmidt, Maira</dc:creator>
  <cp:keywords/>
  <dc:description/>
  <cp:lastModifiedBy>Felix Freude-Waltermann</cp:lastModifiedBy>
  <cp:revision/>
  <dcterms:created xsi:type="dcterms:W3CDTF">2023-05-10T06:13:11Z</dcterms:created>
  <dcterms:modified xsi:type="dcterms:W3CDTF">2025-02-20T10:42:47Z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0x010100946D6F81F2875D4A900A44E30FF5166C</vt:lpwstr>
  </property>
</Properties>
</file>